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5440" windowHeight="15390"/>
  </bookViews>
  <sheets>
    <sheet name="Contrat fromage final" sheetId="1" r:id="rId1"/>
  </sheets>
  <definedNames>
    <definedName name="_xlnm.Print_Area" localSheetId="0">'Contrat fromage final'!$B$1:$Q$113</definedName>
    <definedName name="Zone_tableau">'Contrat fromage final'!$B$45:$Q$75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4" i="1" l="1"/>
  <c r="L103" i="1"/>
  <c r="B81" i="1"/>
  <c r="P72" i="1"/>
  <c r="O72" i="1"/>
  <c r="N72" i="1"/>
  <c r="M72" i="1"/>
  <c r="L72" i="1"/>
  <c r="K72" i="1"/>
  <c r="J72" i="1"/>
  <c r="I72" i="1"/>
  <c r="H72" i="1"/>
  <c r="G72" i="1"/>
  <c r="F72" i="1"/>
  <c r="E72" i="1"/>
  <c r="Q71" i="1"/>
  <c r="Q70" i="1"/>
  <c r="Q69" i="1"/>
  <c r="Q67" i="1"/>
  <c r="Q66" i="1"/>
  <c r="Q65" i="1"/>
  <c r="Q64" i="1"/>
  <c r="Q63" i="1"/>
  <c r="Q62" i="1"/>
  <c r="Q61" i="1"/>
  <c r="Q60" i="1"/>
  <c r="Q59" i="1"/>
  <c r="Q58" i="1"/>
  <c r="Q57" i="1"/>
  <c r="Q56" i="1"/>
  <c r="Q55" i="1"/>
  <c r="Q54" i="1"/>
  <c r="Q53" i="1"/>
  <c r="Q52" i="1"/>
  <c r="Q51" i="1"/>
  <c r="Q50" i="1"/>
  <c r="Q49" i="1"/>
  <c r="Q48" i="1"/>
  <c r="P47" i="1"/>
  <c r="O47" i="1"/>
  <c r="N47" i="1"/>
  <c r="M47" i="1"/>
  <c r="L47" i="1"/>
  <c r="K47" i="1"/>
  <c r="J47" i="1"/>
  <c r="I47" i="1"/>
  <c r="H47" i="1"/>
  <c r="G47" i="1"/>
  <c r="F47" i="1"/>
  <c r="B44" i="1"/>
  <c r="X26" i="1"/>
  <c r="T26" i="1"/>
  <c r="M26" i="1"/>
  <c r="F26" i="1"/>
  <c r="X25" i="1"/>
  <c r="T25" i="1"/>
  <c r="M25" i="1"/>
  <c r="F25" i="1"/>
  <c r="X24" i="1"/>
  <c r="T24" i="1"/>
  <c r="M24" i="1"/>
  <c r="F24" i="1"/>
  <c r="X23" i="1"/>
  <c r="T23" i="1"/>
  <c r="M23" i="1"/>
  <c r="F23" i="1"/>
  <c r="D84" i="1" s="1"/>
  <c r="F44" i="1" l="1"/>
  <c r="K45" i="1"/>
  <c r="Q72" i="1"/>
  <c r="D85" i="1" s="1"/>
  <c r="D86" i="1" s="1"/>
  <c r="F81" i="1"/>
</calcChain>
</file>

<file path=xl/sharedStrings.xml><?xml version="1.0" encoding="utf-8"?>
<sst xmlns="http://schemas.openxmlformats.org/spreadsheetml/2006/main" count="112" uniqueCount="83">
  <si>
    <t xml:space="preserve">AMAP Croix-Luizet – 67 rue Octavie – VILLEURBANNE – http://amapcroixluizet.eu/ </t>
  </si>
  <si>
    <r>
      <t xml:space="preserve">Contrat d’Engagement Mutuel - </t>
    </r>
    <r>
      <rPr>
        <b/>
        <sz val="18"/>
        <color theme="1"/>
        <rFont val="Calibri"/>
        <family val="2"/>
        <scheme val="minor"/>
      </rPr>
      <t>FROMAGES et CHARCUTERIE</t>
    </r>
    <r>
      <rPr>
        <sz val="18"/>
        <color theme="1"/>
        <rFont val="Calibri"/>
        <family val="2"/>
        <scheme val="minor"/>
      </rPr>
      <t xml:space="preserve"> - HIVER 2022 du jeudi 03/11/2022 au 27/04/2023</t>
    </r>
  </si>
  <si>
    <t>Ce contrat est organisé par l’AMAP CROIX-LUIZET et est régi par les statuts et le règlement intérieur de l’Association.</t>
  </si>
  <si>
    <t>L'adhérent-e et le-la producteur-trice s’engagent à respecter le présent contrat, les statuts et le Règlement Intérieur de «l’AMAP CROIX LUIZET» et la charte des AMAP.</t>
  </si>
  <si>
    <r>
      <t xml:space="preserve">Référente AMAP Croix Luizet : </t>
    </r>
    <r>
      <rPr>
        <b/>
        <sz val="16"/>
        <color theme="1"/>
        <rFont val="Calibri"/>
        <family val="2"/>
        <scheme val="minor"/>
      </rPr>
      <t>dominiquewinckler69@gmail.com</t>
    </r>
    <r>
      <rPr>
        <sz val="16"/>
        <color theme="1"/>
        <rFont val="Calibri"/>
        <family val="2"/>
        <scheme val="minor"/>
      </rPr>
      <t xml:space="preserve"> (Tél. 06 34 64 28 42)</t>
    </r>
  </si>
  <si>
    <t>Il est établi entre :</t>
  </si>
  <si>
    <t>et Le dénommé Membre Adhérent</t>
  </si>
  <si>
    <t>Le dénommé Producteur,</t>
  </si>
  <si>
    <t>M./Mme</t>
  </si>
  <si>
    <t xml:space="preserve"> </t>
  </si>
  <si>
    <t>LA FERME DES CHARMES</t>
  </si>
  <si>
    <t>Adresse</t>
  </si>
  <si>
    <t>Nathalie MARTINET</t>
  </si>
  <si>
    <t>Email</t>
  </si>
  <si>
    <t>Les CHAZOTTES 69770 MONTROTTIER</t>
  </si>
  <si>
    <t>Portable</t>
  </si>
  <si>
    <r>
      <rPr>
        <b/>
        <sz val="16"/>
        <color theme="1"/>
        <rFont val="Calibri"/>
        <family val="2"/>
        <scheme val="minor"/>
      </rPr>
      <t>Engagement réciproque :</t>
    </r>
    <r>
      <rPr>
        <sz val="16"/>
        <color theme="1"/>
        <rFont val="Calibri"/>
        <family val="2"/>
        <scheme val="minor"/>
      </rPr>
      <t xml:space="preserve">   La productrice s’engage à fournir un panier de fromages fermiers frais et secs et de faisselles, un choix de formages à l'unité, issus de son exploitation pour le lait de chèvre et issus de l’exploitation de son partenaire Pierre-Jean CHAVEROT (Montrottier – 69) pour le lait de vache AB, ainsi que des produits transformés issus de son élevage, une fois toutes les deux semaines. Elle s’engage à mener son exploitation dans un esprit de respect de la nature, de l’animal (alimentation sans OGM) et de l’environnement.</t>
    </r>
  </si>
  <si>
    <t>La productrice s’engage à tout mettre en oeuvre pour respecter la quantité et la qualité des produits prévus. Huit types de paniers sont proposés :</t>
  </si>
  <si>
    <t>Le membre adhérent s’engage à acheter 11 (bi-mensuels ou 3 fois par mois en fonction du mois) ou 6 (mensuels) paniers en acceptant les conséquences d’aléas climatiques ou autres pouvant avoir un impact sur la qualité ou la quantité de produits dans le panier. Une commande de produits transformés au choix, s’ajoute à ce contrat (voir tableau à la suite).</t>
  </si>
  <si>
    <t>Indiquez votre choix :</t>
  </si>
  <si>
    <t>Paniers 2-3 personnes</t>
  </si>
  <si>
    <t>Prix unitaire</t>
  </si>
  <si>
    <t>nombre de paniers*</t>
  </si>
  <si>
    <t>Montant</t>
  </si>
  <si>
    <t>Paniers 4-5 personnes</t>
  </si>
  <si>
    <t>CHEVRE</t>
  </si>
  <si>
    <t>MIXTE</t>
  </si>
  <si>
    <t>* Le panier mensuel (6) est distribué la 1ère livraison du mois ou bien à la date en jaune dans le calendrier</t>
  </si>
  <si>
    <t>VACHE</t>
  </si>
  <si>
    <t>MÉLANGÉ</t>
  </si>
  <si>
    <r>
      <rPr>
        <b/>
        <sz val="16"/>
        <color theme="1"/>
        <rFont val="Calibri"/>
        <family val="2"/>
        <scheme val="minor"/>
      </rPr>
      <t>DUREE :</t>
    </r>
    <r>
      <rPr>
        <sz val="16"/>
        <color theme="1"/>
        <rFont val="Calibri"/>
        <family val="2"/>
        <scheme val="minor"/>
      </rPr>
      <t xml:space="preserve">    Saison hiver 2022/2023 : l’abonnement débute le </t>
    </r>
    <r>
      <rPr>
        <b/>
        <sz val="16"/>
        <color theme="1"/>
        <rFont val="Calibri"/>
        <family val="2"/>
        <scheme val="minor"/>
      </rPr>
      <t>Jeudi 03 Novembre 2022</t>
    </r>
    <r>
      <rPr>
        <sz val="16"/>
        <color theme="1"/>
        <rFont val="Calibri"/>
        <family val="2"/>
        <scheme val="minor"/>
      </rPr>
      <t xml:space="preserve"> et se termine le </t>
    </r>
    <r>
      <rPr>
        <b/>
        <sz val="16"/>
        <color theme="1"/>
        <rFont val="Calibri"/>
        <family val="2"/>
        <scheme val="minor"/>
      </rPr>
      <t>jeudi 27 avril 2023</t>
    </r>
    <r>
      <rPr>
        <sz val="16"/>
        <color theme="1"/>
        <rFont val="Calibri"/>
        <family val="2"/>
        <scheme val="minor"/>
      </rPr>
      <t xml:space="preserve"> (</t>
    </r>
    <r>
      <rPr>
        <u/>
        <sz val="16"/>
        <color theme="1"/>
        <rFont val="Calibri"/>
        <family val="2"/>
        <scheme val="minor"/>
      </rPr>
      <t>pas de distribution du 05/01 au 16/02</t>
    </r>
    <r>
      <rPr>
        <sz val="16"/>
        <color theme="1"/>
        <rFont val="Calibri"/>
        <family val="2"/>
        <scheme val="minor"/>
      </rPr>
      <t xml:space="preserve"> - voir calendrier de l’AMAP)</t>
    </r>
  </si>
  <si>
    <r>
      <rPr>
        <b/>
        <sz val="16"/>
        <color theme="1"/>
        <rFont val="Calibri"/>
        <family val="2"/>
        <scheme val="minor"/>
      </rPr>
      <t>CALENDRIER :</t>
    </r>
    <r>
      <rPr>
        <sz val="16"/>
        <color theme="1"/>
        <rFont val="Calibri"/>
        <family val="2"/>
        <scheme val="minor"/>
      </rPr>
      <t xml:space="preserve">   Les parties s’engagent à respecter le calendrier qu’elles auront préalablement défini dans le calendrier ci-après. Les paniers mensuels sont livrés généralement, le 1er jeudi du mois (en jaune dans le calendrier) sauf pendant la période de tarissement Début JANVIER à  Fin mi FEVRIER.</t>
    </r>
  </si>
  <si>
    <r>
      <rPr>
        <b/>
        <sz val="16"/>
        <color theme="1"/>
        <rFont val="Calibri"/>
        <family val="2"/>
        <scheme val="minor"/>
      </rPr>
      <t>MODALITES DE LIVRAISON :</t>
    </r>
    <r>
      <rPr>
        <sz val="16"/>
        <color theme="1"/>
        <rFont val="Calibri"/>
        <family val="2"/>
        <scheme val="minor"/>
      </rPr>
      <t xml:space="preserve">   Les livraisons sont effectuées exclusivement à la Maison du Citoyen, 67 rue Octavie – 69100 VILLEURBANNE, les jeudis soir de 19h00 à 20h00. Toutefois en accord avec le producteur, et suivant les mesures sanitaires en vigueur, le Conseil d’Administration peut modifier exceptionnellement le lieu, le jour ou l’horaire de livraison.</t>
    </r>
  </si>
  <si>
    <t>En cas d’impossibilité pour le producteur d’assurer une livraison, le Conseil d’Administration et le-la référent-e producteur rechercheront, dans le respect des parties et de l’éthique de l’AMAP une solution compensatrice.
En cas d’impossibilité pour le membre adhérent de respecter le calendrier et de venir récupérer sa commande, les membres chargés de la distribution disposeront des paniers restants qui seront donnés à une association caritative ou distribués aux Amapiens présents. Aucun panier ne sera remboursé.</t>
  </si>
  <si>
    <r>
      <rPr>
        <b/>
        <sz val="16"/>
        <color theme="1"/>
        <rFont val="Calibri"/>
        <family val="2"/>
        <scheme val="minor"/>
      </rPr>
      <t>RUPTURE DU CONTRAT :</t>
    </r>
    <r>
      <rPr>
        <sz val="16"/>
        <color theme="1"/>
        <rFont val="Calibri"/>
        <family val="2"/>
        <scheme val="minor"/>
      </rPr>
      <t xml:space="preserve">   Ce contrat peut être interrompu unilatéralement par le membre adhérent, si et seulement si, un remplaçant est trouvé immédiatement, de sorte que le producteur ne soit pas pénalisé financièrement. Ce contrat peut être rompu bilatéralement à tout moment. En cas de désaccord, c’est au Conseil d’Administration de statuer.</t>
    </r>
  </si>
  <si>
    <t xml:space="preserve">SOUS-TOTAL Paniers de fromage : </t>
  </si>
  <si>
    <t>Entrez une quantité (exemple : 1)</t>
  </si>
  <si>
    <t>Consigne</t>
  </si>
  <si>
    <t>Prix</t>
  </si>
  <si>
    <t>Terrine chèvre/Armagnac pot de 180g</t>
  </si>
  <si>
    <t>Terrine chèvre/piment d’Espelette - pot de 180 g</t>
  </si>
  <si>
    <t>Civet de chèvre - bocal de 780g</t>
  </si>
  <si>
    <t>Rillettes chèvre nature - pot de 180 g</t>
  </si>
  <si>
    <t>Rillettes chèvre trompettes de la mort</t>
  </si>
  <si>
    <t>Rillettes chèvre à la noisette* - pot de 180g</t>
  </si>
  <si>
    <t>Rillettes chèvre poivre vert* - pot de 180g</t>
  </si>
  <si>
    <t>*Saucisson chèvre sec (20€/kg) 
compter 8€ par saucisson</t>
  </si>
  <si>
    <t xml:space="preserve">  </t>
  </si>
  <si>
    <t>**4 yaourts de vache AB (consigne 4.00€ la 1ère fois)</t>
  </si>
  <si>
    <t>**6 yaourts de vache AB (consigne 6.00€ la 1ère fois)</t>
  </si>
  <si>
    <t>**6 yaourts de CHEVRE (consigne 6.00€ la 1ère fois)</t>
  </si>
  <si>
    <t>6 fromages blancs de vache AB</t>
  </si>
  <si>
    <t>6 fromages blancs chèvre</t>
  </si>
  <si>
    <t>6 fromages blancs de mélange 
(1/3 lait chèvre +2/3 lait vache)</t>
  </si>
  <si>
    <t xml:space="preserve">1 pot de fromage blanc vache (1 kg) </t>
  </si>
  <si>
    <t>Rondelé (fromage de vache ail, ciboulette)</t>
  </si>
  <si>
    <t>Coeur au thym fromage de vache</t>
  </si>
  <si>
    <t>Pyramide antillaise fromage de vache poivron piments</t>
  </si>
  <si>
    <t>Pavé aux noix fromage de vache</t>
  </si>
  <si>
    <t>Pyramide crèmeuse chèvre</t>
  </si>
  <si>
    <t>Bûche cendrée chèvre</t>
  </si>
  <si>
    <t>Cervelle de canut</t>
  </si>
  <si>
    <t>Bouchon apéritif barquette de 100gr vache nature</t>
  </si>
  <si>
    <t>Bouchon apéritif barquette de 100gr chèvre nature</t>
  </si>
  <si>
    <t>SOUS–TOTAL Charcuterie, fromages, laitages</t>
  </si>
  <si>
    <t>**Un réajustement sur les saucissons sera effectué à la fin du contrat.</t>
  </si>
  <si>
    <t>***Les consignes sont rendues quand il n’y a plus de commandes de yaourts. Prix de la consigne = 1€/pot. En fin de contrat les consignes non rendues seront facturées. (Les faisselles ne sont pas consignées)</t>
  </si>
  <si>
    <t>SYNTHESE</t>
  </si>
  <si>
    <t>SOUS–TOTAL Paniers de fromage</t>
  </si>
  <si>
    <t>TOTAL Général</t>
  </si>
  <si>
    <t>CALENDRIER DES LIVRAISONS</t>
  </si>
  <si>
    <t>Naissances des Chevreaux</t>
  </si>
  <si>
    <t>REGLEMENT</t>
  </si>
  <si>
    <r>
      <t xml:space="preserve">Le règlement par chèque se fait à l’ordre de </t>
    </r>
    <r>
      <rPr>
        <b/>
        <sz val="18"/>
        <color theme="1"/>
        <rFont val="Calibri"/>
        <family val="2"/>
        <scheme val="minor"/>
      </rPr>
      <t>LA FERME DES CHARMES</t>
    </r>
  </si>
  <si>
    <t>(Un seul règlement : pas besoin de séparer les "paniers fromages" des autres produits)</t>
  </si>
  <si>
    <r>
      <t xml:space="preserve">Possibilité de payer en 2 fois (Montant total du contrat divisé par 2).         </t>
    </r>
    <r>
      <rPr>
        <u/>
        <sz val="18"/>
        <color theme="1"/>
        <rFont val="Calibri"/>
        <family val="2"/>
        <scheme val="minor"/>
      </rPr>
      <t>Je choisis de payer en</t>
    </r>
    <r>
      <rPr>
        <sz val="18"/>
        <color theme="1"/>
        <rFont val="Calibri"/>
        <family val="2"/>
        <scheme val="minor"/>
      </rPr>
      <t xml:space="preserve"> :</t>
    </r>
  </si>
  <si>
    <t>fois.</t>
  </si>
  <si>
    <t>Banque</t>
  </si>
  <si>
    <t>N° de chèque</t>
  </si>
  <si>
    <t>DATE :                           le</t>
  </si>
  <si>
    <t>SIGNATURES</t>
  </si>
  <si>
    <t>La productrice Nathalie Martinet</t>
  </si>
  <si>
    <t>Le membre adhérent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</si>
</sst>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0\ &quot;€&quot;"/>
    <numFmt numFmtId="166" formatCode="mmmm\-yyyy"/>
  </numFmts>
  <fonts count="29"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2"/>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4"/>
      <color rgb="FF00B050"/>
      <name val="Calibri"/>
      <family val="2"/>
      <scheme val="minor"/>
    </font>
    <font>
      <sz val="14"/>
      <name val="Calibri"/>
      <family val="2"/>
      <scheme val="minor"/>
    </font>
    <font>
      <b/>
      <sz val="14"/>
      <color theme="9"/>
      <name val="Calibri"/>
      <family val="2"/>
      <scheme val="minor"/>
    </font>
    <font>
      <b/>
      <sz val="14"/>
      <color rgb="FF00B0F0"/>
      <name val="Calibri"/>
      <family val="2"/>
      <scheme val="minor"/>
    </font>
    <font>
      <b/>
      <sz val="14"/>
      <color rgb="FF7030A0"/>
      <name val="Calibri"/>
      <family val="2"/>
      <scheme val="minor"/>
    </font>
    <font>
      <u/>
      <sz val="16"/>
      <color theme="1"/>
      <name val="Calibri"/>
      <family val="2"/>
      <scheme val="minor"/>
    </font>
    <font>
      <b/>
      <sz val="22"/>
      <color theme="1"/>
      <name val="Calibri"/>
      <family val="2"/>
      <scheme val="minor"/>
    </font>
    <font>
      <sz val="22"/>
      <color theme="1"/>
      <name val="Calibri"/>
      <family val="2"/>
      <scheme val="minor"/>
    </font>
    <font>
      <b/>
      <sz val="22"/>
      <name val="Calibri"/>
      <family val="2"/>
      <scheme val="minor"/>
    </font>
    <font>
      <b/>
      <sz val="20"/>
      <color theme="1"/>
      <name val="Calibri"/>
      <family val="2"/>
      <scheme val="minor"/>
    </font>
    <font>
      <sz val="20"/>
      <color theme="1"/>
      <name val="Calibri"/>
      <family val="2"/>
      <scheme val="minor"/>
    </font>
    <font>
      <b/>
      <sz val="20"/>
      <name val="Calibri"/>
      <family val="2"/>
      <scheme val="minor"/>
    </font>
    <font>
      <b/>
      <sz val="26"/>
      <color theme="1"/>
      <name val="Calibri"/>
      <family val="2"/>
      <scheme val="minor"/>
    </font>
    <font>
      <sz val="26"/>
      <color theme="1"/>
      <name val="Calibri"/>
      <family val="2"/>
      <scheme val="minor"/>
    </font>
    <font>
      <u/>
      <sz val="18"/>
      <color theme="1"/>
      <name val="Calibri"/>
      <family val="2"/>
      <scheme val="minor"/>
    </font>
    <font>
      <b/>
      <sz val="11"/>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27">
    <xf numFmtId="0" fontId="0" fillId="0" borderId="0" xfId="0"/>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0" fillId="0" borderId="0" xfId="0" applyFont="1" applyAlignment="1">
      <alignment horizontal="right" indent="1"/>
    </xf>
    <xf numFmtId="0" fontId="11" fillId="0" borderId="0" xfId="0" applyFont="1"/>
    <xf numFmtId="0" fontId="11" fillId="0" borderId="0" xfId="0" applyFont="1" applyAlignment="1">
      <alignment horizontal="left"/>
    </xf>
    <xf numFmtId="0" fontId="8" fillId="0" borderId="0" xfId="0" applyFont="1"/>
    <xf numFmtId="0" fontId="5" fillId="0" borderId="0" xfId="0" applyFont="1" applyAlignment="1">
      <alignment horizontal="left"/>
    </xf>
    <xf numFmtId="0" fontId="8" fillId="0" borderId="0" xfId="0" applyFont="1" applyAlignment="1">
      <alignment vertical="top"/>
    </xf>
    <xf numFmtId="0" fontId="12" fillId="0" borderId="1" xfId="0" applyFont="1" applyBorder="1" applyAlignment="1">
      <alignment horizontal="righ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vertical="center"/>
    </xf>
    <xf numFmtId="0" fontId="7" fillId="0" borderId="0" xfId="0" applyFont="1" applyAlignment="1">
      <alignment vertical="top" wrapText="1"/>
    </xf>
    <xf numFmtId="0" fontId="9" fillId="0" borderId="4" xfId="0" applyFont="1" applyBorder="1" applyAlignment="1">
      <alignment horizontal="right"/>
    </xf>
    <xf numFmtId="164" fontId="13" fillId="0" borderId="0" xfId="1" applyNumberFormat="1" applyFont="1" applyBorder="1" applyAlignment="1">
      <alignment horizontal="center"/>
    </xf>
    <xf numFmtId="164" fontId="9" fillId="0" borderId="5" xfId="0" applyNumberFormat="1" applyFont="1" applyBorder="1" applyAlignment="1">
      <alignment horizontal="center" vertical="center" wrapText="1"/>
    </xf>
    <xf numFmtId="0" fontId="0" fillId="0" borderId="4" xfId="0" applyBorder="1"/>
    <xf numFmtId="0" fontId="9" fillId="0" borderId="0" xfId="0" applyFont="1" applyAlignment="1">
      <alignment horizontal="right"/>
    </xf>
    <xf numFmtId="0" fontId="14" fillId="3" borderId="0" xfId="0" applyFont="1" applyFill="1"/>
    <xf numFmtId="164" fontId="15" fillId="0" borderId="0" xfId="1" applyNumberFormat="1" applyFont="1" applyBorder="1" applyAlignment="1">
      <alignment horizontal="center"/>
    </xf>
    <xf numFmtId="164" fontId="16" fillId="0" borderId="0" xfId="1" applyNumberFormat="1" applyFont="1" applyBorder="1" applyAlignment="1">
      <alignment horizontal="center"/>
    </xf>
    <xf numFmtId="0" fontId="9" fillId="0" borderId="6" xfId="0" applyFont="1" applyBorder="1" applyAlignment="1">
      <alignment horizontal="right"/>
    </xf>
    <xf numFmtId="164" fontId="17" fillId="0" borderId="7" xfId="1" applyNumberFormat="1" applyFont="1" applyBorder="1" applyAlignment="1">
      <alignment horizontal="center"/>
    </xf>
    <xf numFmtId="164" fontId="9" fillId="0" borderId="8" xfId="0" applyNumberFormat="1" applyFont="1" applyBorder="1" applyAlignment="1">
      <alignment horizontal="center" vertical="center" wrapText="1"/>
    </xf>
    <xf numFmtId="0" fontId="0" fillId="0" borderId="6" xfId="0" applyBorder="1"/>
    <xf numFmtId="0" fontId="9" fillId="0" borderId="7" xfId="0" applyFont="1" applyBorder="1"/>
    <xf numFmtId="0" fontId="9" fillId="0" borderId="7" xfId="0" applyFont="1" applyBorder="1" applyAlignment="1">
      <alignment horizontal="right"/>
    </xf>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0" fillId="0" borderId="0" xfId="0" applyAlignment="1">
      <alignment horizontal="center"/>
    </xf>
    <xf numFmtId="0" fontId="2" fillId="0" borderId="0" xfId="0" applyFont="1"/>
    <xf numFmtId="0" fontId="9" fillId="0" borderId="9" xfId="0" applyFont="1" applyBorder="1" applyAlignment="1">
      <alignment horizontal="center" vertical="center" wrapText="1"/>
    </xf>
    <xf numFmtId="16" fontId="10" fillId="4" borderId="9" xfId="0" applyNumberFormat="1" applyFont="1" applyFill="1" applyBorder="1" applyAlignment="1">
      <alignment horizontal="center" vertical="center" wrapText="1"/>
    </xf>
    <xf numFmtId="16" fontId="10" fillId="0" borderId="9" xfId="0" applyNumberFormat="1" applyFont="1" applyBorder="1" applyAlignment="1">
      <alignment horizontal="center" vertical="center" wrapText="1"/>
    </xf>
    <xf numFmtId="0" fontId="0" fillId="0" borderId="0" xfId="0" applyAlignment="1">
      <alignment horizontal="center" vertical="center"/>
    </xf>
    <xf numFmtId="164" fontId="9" fillId="0" borderId="9" xfId="1"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0" fontId="8" fillId="2" borderId="11" xfId="0" applyFont="1" applyFill="1" applyBorder="1" applyAlignment="1">
      <alignment vertical="center" wrapText="1"/>
    </xf>
    <xf numFmtId="164" fontId="9" fillId="2" borderId="9" xfId="0" applyNumberFormat="1"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0" fontId="25" fillId="0" borderId="0" xfId="0" applyFont="1" applyAlignment="1">
      <alignment horizontal="centerContinuous"/>
    </xf>
    <xf numFmtId="0" fontId="26" fillId="0" borderId="0" xfId="0" applyFont="1" applyAlignment="1">
      <alignment horizontal="centerContinuous"/>
    </xf>
    <xf numFmtId="0" fontId="26" fillId="0" borderId="0" xfId="0" applyFont="1"/>
    <xf numFmtId="0" fontId="0" fillId="0" borderId="0" xfId="0" applyAlignment="1">
      <alignment horizontal="center" vertical="center" wrapText="1"/>
    </xf>
    <xf numFmtId="0" fontId="4" fillId="0" borderId="0" xfId="0" applyFont="1"/>
    <xf numFmtId="0" fontId="6" fillId="0" borderId="0" xfId="0" applyFont="1"/>
    <xf numFmtId="0" fontId="6"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horizontal="left"/>
    </xf>
    <xf numFmtId="0" fontId="4" fillId="7" borderId="0" xfId="0" applyFont="1" applyFill="1"/>
    <xf numFmtId="0" fontId="6" fillId="7" borderId="0" xfId="0" applyFont="1" applyFill="1"/>
    <xf numFmtId="0" fontId="6" fillId="7" borderId="0" xfId="0" applyFont="1" applyFill="1" applyAlignment="1">
      <alignment horizontal="center"/>
    </xf>
    <xf numFmtId="164" fontId="6" fillId="0" borderId="9" xfId="0" applyNumberFormat="1" applyFont="1" applyBorder="1" applyAlignment="1">
      <alignment horizontal="center"/>
    </xf>
    <xf numFmtId="0" fontId="10" fillId="0" borderId="9" xfId="0" applyFont="1" applyBorder="1" applyAlignment="1">
      <alignment horizontal="center" vertical="center"/>
    </xf>
    <xf numFmtId="0" fontId="4" fillId="0" borderId="9"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6" fontId="10" fillId="0" borderId="10" xfId="0" applyNumberFormat="1" applyFont="1" applyBorder="1" applyAlignment="1">
      <alignment horizontal="center" vertical="center"/>
    </xf>
    <xf numFmtId="16" fontId="10" fillId="0" borderId="11" xfId="0" applyNumberFormat="1" applyFont="1" applyBorder="1" applyAlignment="1">
      <alignment horizontal="center" vertical="center"/>
    </xf>
    <xf numFmtId="16" fontId="10" fillId="6" borderId="10" xfId="0" applyNumberFormat="1" applyFont="1" applyFill="1" applyBorder="1" applyAlignment="1">
      <alignment horizontal="center" vertical="center"/>
    </xf>
    <xf numFmtId="16" fontId="10" fillId="6" borderId="12" xfId="0" applyNumberFormat="1" applyFont="1" applyFill="1" applyBorder="1" applyAlignment="1">
      <alignment horizontal="center" vertical="center"/>
    </xf>
    <xf numFmtId="16" fontId="10" fillId="6" borderId="11" xfId="0" applyNumberFormat="1" applyFont="1" applyFill="1" applyBorder="1" applyAlignment="1">
      <alignment horizontal="center" vertical="center"/>
    </xf>
    <xf numFmtId="16" fontId="10" fillId="0" borderId="9" xfId="0" applyNumberFormat="1" applyFont="1" applyBorder="1" applyAlignment="1">
      <alignment horizontal="center" vertical="center"/>
    </xf>
    <xf numFmtId="166" fontId="11" fillId="0" borderId="10" xfId="0" applyNumberFormat="1" applyFont="1" applyBorder="1" applyAlignment="1">
      <alignment horizontal="center" vertical="center"/>
    </xf>
    <xf numFmtId="166" fontId="11" fillId="0" borderId="11" xfId="0" applyNumberFormat="1" applyFont="1" applyBorder="1" applyAlignment="1">
      <alignment horizontal="center" vertical="center"/>
    </xf>
    <xf numFmtId="16" fontId="10" fillId="3" borderId="10" xfId="0" applyNumberFormat="1" applyFont="1" applyFill="1" applyBorder="1" applyAlignment="1">
      <alignment horizontal="center" vertical="center"/>
    </xf>
    <xf numFmtId="16" fontId="10" fillId="3" borderId="11" xfId="0" applyNumberFormat="1" applyFont="1" applyFill="1" applyBorder="1" applyAlignment="1">
      <alignment horizontal="center" vertical="center"/>
    </xf>
    <xf numFmtId="16" fontId="10" fillId="3" borderId="9"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164" fontId="4" fillId="2" borderId="10" xfId="0" applyNumberFormat="1" applyFont="1" applyFill="1" applyBorder="1" applyAlignment="1">
      <alignment horizontal="right" vertical="center" wrapText="1" indent="2"/>
    </xf>
    <xf numFmtId="164" fontId="4" fillId="2" borderId="11" xfId="0" applyNumberFormat="1" applyFont="1" applyFill="1" applyBorder="1" applyAlignment="1">
      <alignment horizontal="right" vertical="center" wrapText="1" indent="2"/>
    </xf>
    <xf numFmtId="0" fontId="10" fillId="0" borderId="10" xfId="0" applyFont="1" applyBorder="1" applyAlignment="1">
      <alignment vertical="center" wrapText="1"/>
    </xf>
    <xf numFmtId="0" fontId="10" fillId="0" borderId="11" xfId="0" applyFont="1" applyBorder="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12" fillId="0" borderId="1" xfId="0" applyFont="1" applyBorder="1" applyAlignment="1">
      <alignment horizontal="right" vertical="center" wrapText="1"/>
    </xf>
    <xf numFmtId="0" fontId="12" fillId="0" borderId="2" xfId="0" applyFont="1" applyBorder="1" applyAlignment="1">
      <alignment horizontal="right" vertical="center" wrapText="1"/>
    </xf>
    <xf numFmtId="0" fontId="0" fillId="0" borderId="0" xfId="0" applyAlignment="1">
      <alignment wrapText="1"/>
    </xf>
    <xf numFmtId="0" fontId="10" fillId="0" borderId="0" xfId="0" applyFont="1" applyAlignment="1">
      <alignment vertical="top" wrapText="1"/>
    </xf>
    <xf numFmtId="0" fontId="10" fillId="0" borderId="0" xfId="0" applyFont="1" applyAlignment="1">
      <alignment horizontal="justify" vertical="top" wrapText="1"/>
    </xf>
    <xf numFmtId="164" fontId="22" fillId="0" borderId="0" xfId="0" applyNumberFormat="1" applyFont="1" applyAlignment="1">
      <alignment horizontal="left" indent="2"/>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0" xfId="0" applyFont="1" applyAlignment="1">
      <alignment horizontal="justify" vertical="top"/>
    </xf>
    <xf numFmtId="0" fontId="11" fillId="2" borderId="1" xfId="0" applyFont="1" applyFill="1" applyBorder="1" applyProtection="1">
      <protection locked="0"/>
    </xf>
    <xf numFmtId="0" fontId="11" fillId="2" borderId="2" xfId="0" applyFont="1" applyFill="1" applyBorder="1" applyProtection="1">
      <protection locked="0"/>
    </xf>
    <xf numFmtId="0" fontId="11" fillId="2" borderId="3" xfId="0" applyFont="1" applyFill="1" applyBorder="1" applyProtection="1">
      <protection locked="0"/>
    </xf>
    <xf numFmtId="0" fontId="11" fillId="2" borderId="4" xfId="0" applyFont="1" applyFill="1" applyBorder="1" applyProtection="1">
      <protection locked="0"/>
    </xf>
    <xf numFmtId="0" fontId="11" fillId="2" borderId="0" xfId="0" applyFont="1" applyFill="1" applyProtection="1">
      <protection locked="0"/>
    </xf>
    <xf numFmtId="0" fontId="11" fillId="2" borderId="5" xfId="0" applyFont="1" applyFill="1" applyBorder="1" applyProtection="1">
      <protection locked="0"/>
    </xf>
    <xf numFmtId="0" fontId="28" fillId="2" borderId="4" xfId="2" applyFont="1" applyFill="1" applyBorder="1" applyAlignment="1" applyProtection="1">
      <protection locked="0"/>
    </xf>
    <xf numFmtId="0" fontId="11" fillId="2" borderId="6" xfId="0" applyFont="1" applyFill="1" applyBorder="1" applyProtection="1">
      <protection locked="0"/>
    </xf>
    <xf numFmtId="0" fontId="11" fillId="2" borderId="7" xfId="0" applyFont="1" applyFill="1" applyBorder="1" applyProtection="1">
      <protection locked="0"/>
    </xf>
    <xf numFmtId="0" fontId="11" fillId="2" borderId="8" xfId="0" applyFont="1" applyFill="1" applyBorder="1" applyProtection="1">
      <protection locked="0"/>
    </xf>
    <xf numFmtId="0" fontId="9" fillId="0" borderId="0" xfId="0" applyFont="1" applyAlignment="1" applyProtection="1">
      <alignment horizontal="center"/>
      <protection locked="0"/>
    </xf>
    <xf numFmtId="0" fontId="9" fillId="0" borderId="7" xfId="0" applyFont="1" applyBorder="1" applyAlignment="1" applyProtection="1">
      <alignment horizontal="center"/>
      <protection locked="0"/>
    </xf>
    <xf numFmtId="0" fontId="9" fillId="0" borderId="9" xfId="0" applyFont="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165" fontId="9" fillId="5" borderId="9" xfId="0"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9" xfId="0" applyFont="1" applyBorder="1" applyAlignment="1" applyProtection="1">
      <alignment horizontal="center"/>
      <protection locked="0"/>
    </xf>
    <xf numFmtId="14" fontId="4" fillId="0" borderId="9" xfId="0" applyNumberFormat="1"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14969</xdr:colOff>
      <xdr:row>0</xdr:row>
      <xdr:rowOff>11206</xdr:rowOff>
    </xdr:from>
    <xdr:to>
      <xdr:col>1</xdr:col>
      <xdr:colOff>784589</xdr:colOff>
      <xdr:row>2</xdr:row>
      <xdr:rowOff>97415</xdr:rowOff>
    </xdr:to>
    <xdr:pic>
      <xdr:nvPicPr>
        <xdr:cNvPr id="2" name="Image 1">
          <a:extLst>
            <a:ext uri="{FF2B5EF4-FFF2-40B4-BE49-F238E27FC236}">
              <a16:creationId xmlns="" xmlns:a16="http://schemas.microsoft.com/office/drawing/2014/main" id="{C330AA71-C9E7-461C-B998-4C4D71CE4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579" y="13111"/>
          <a:ext cx="765810" cy="674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1"/>
  <sheetViews>
    <sheetView showGridLines="0" showRowColHeaders="0" tabSelected="1" zoomScale="115" zoomScaleNormal="115" workbookViewId="0"/>
  </sheetViews>
  <sheetFormatPr baseColWidth="10" defaultColWidth="0" defaultRowHeight="14.45" customHeight="1" zeroHeight="1" x14ac:dyDescent="0.25"/>
  <cols>
    <col min="1" max="1" width="4.42578125" customWidth="1"/>
    <col min="2" max="2" width="37.140625" customWidth="1"/>
    <col min="3" max="3" width="30.5703125" customWidth="1"/>
    <col min="4" max="4" width="11.42578125" customWidth="1"/>
    <col min="5" max="5" width="14.85546875" style="41" customWidth="1"/>
    <col min="6" max="10" width="10.85546875" customWidth="1"/>
    <col min="11" max="11" width="12.7109375" customWidth="1"/>
    <col min="12" max="12" width="13.7109375" customWidth="1"/>
    <col min="13" max="13" width="10.85546875" customWidth="1"/>
    <col min="14" max="14" width="11.28515625" customWidth="1"/>
    <col min="15" max="16" width="10.85546875" customWidth="1"/>
    <col min="17" max="17" width="13.7109375" customWidth="1"/>
    <col min="18" max="18" width="4.42578125" customWidth="1"/>
    <col min="19" max="27" width="0" hidden="1" customWidth="1"/>
    <col min="28" max="16384" width="11.42578125" hidden="1"/>
  </cols>
  <sheetData>
    <row r="1" spans="2:17" ht="23.25" x14ac:dyDescent="0.35">
      <c r="B1" s="1" t="s">
        <v>0</v>
      </c>
      <c r="C1" s="2"/>
      <c r="D1" s="2"/>
      <c r="E1" s="2"/>
      <c r="F1" s="2"/>
      <c r="G1" s="2"/>
      <c r="H1" s="2"/>
      <c r="I1" s="2"/>
      <c r="J1" s="2"/>
      <c r="K1" s="2"/>
      <c r="L1" s="2"/>
      <c r="M1" s="3"/>
      <c r="N1" s="3"/>
      <c r="O1" s="3"/>
      <c r="P1" s="3"/>
      <c r="Q1" s="3"/>
    </row>
    <row r="2" spans="2:17" ht="23.25" x14ac:dyDescent="0.35">
      <c r="B2" s="4" t="s">
        <v>1</v>
      </c>
      <c r="C2" s="5"/>
      <c r="D2" s="5"/>
      <c r="E2" s="5"/>
      <c r="F2" s="5"/>
      <c r="G2" s="5"/>
      <c r="H2" s="5"/>
      <c r="I2" s="5"/>
      <c r="J2" s="5"/>
      <c r="K2" s="5"/>
      <c r="L2" s="5"/>
      <c r="M2" s="3"/>
      <c r="N2" s="3"/>
      <c r="O2" s="3"/>
      <c r="P2" s="3"/>
      <c r="Q2" s="3"/>
    </row>
    <row r="3" spans="2:17" ht="10.5" customHeight="1" x14ac:dyDescent="0.35">
      <c r="B3" s="6"/>
      <c r="C3" s="6"/>
      <c r="D3" s="6"/>
      <c r="E3" s="6"/>
      <c r="F3" s="6"/>
      <c r="G3" s="6"/>
      <c r="H3" s="6"/>
      <c r="I3" s="6"/>
      <c r="J3" s="6"/>
      <c r="K3" s="6"/>
      <c r="L3" s="6"/>
      <c r="M3" s="7"/>
      <c r="N3" s="7"/>
      <c r="O3" s="7"/>
      <c r="P3" s="7"/>
      <c r="Q3" s="7"/>
    </row>
    <row r="4" spans="2:17" ht="21" x14ac:dyDescent="0.35">
      <c r="B4" s="8" t="s">
        <v>2</v>
      </c>
      <c r="C4" s="6"/>
      <c r="D4" s="6"/>
      <c r="E4" s="6"/>
      <c r="F4" s="6"/>
      <c r="G4" s="6"/>
      <c r="H4" s="6"/>
      <c r="I4" s="6"/>
      <c r="J4" s="6"/>
      <c r="K4" s="6"/>
      <c r="L4" s="6"/>
      <c r="M4" s="7"/>
      <c r="N4" s="7"/>
      <c r="O4" s="7"/>
      <c r="P4" s="7"/>
      <c r="Q4" s="7"/>
    </row>
    <row r="5" spans="2:17" ht="21" x14ac:dyDescent="0.35">
      <c r="B5" s="8" t="s">
        <v>3</v>
      </c>
      <c r="C5" s="6"/>
      <c r="D5" s="6"/>
      <c r="E5" s="6"/>
      <c r="F5" s="6"/>
      <c r="G5" s="6"/>
      <c r="H5" s="6"/>
      <c r="I5" s="6"/>
      <c r="J5" s="6"/>
      <c r="K5" s="6"/>
      <c r="L5" s="6"/>
      <c r="M5" s="7"/>
      <c r="N5" s="7"/>
      <c r="O5" s="7"/>
      <c r="P5" s="7"/>
      <c r="Q5" s="7"/>
    </row>
    <row r="6" spans="2:17" ht="21" x14ac:dyDescent="0.35">
      <c r="B6" s="8" t="s">
        <v>4</v>
      </c>
      <c r="C6" s="6"/>
      <c r="D6" s="6"/>
      <c r="E6" s="6"/>
      <c r="F6" s="6"/>
      <c r="G6" s="6"/>
      <c r="H6" s="6"/>
      <c r="I6" s="6"/>
      <c r="J6" s="6"/>
      <c r="K6" s="6"/>
      <c r="L6" s="6"/>
      <c r="M6" s="7"/>
      <c r="N6" s="7"/>
      <c r="O6" s="7"/>
      <c r="P6" s="7"/>
      <c r="Q6" s="7"/>
    </row>
    <row r="7" spans="2:17" ht="10.5" customHeight="1" x14ac:dyDescent="0.35">
      <c r="B7" s="6"/>
      <c r="C7" s="6"/>
      <c r="D7" s="6"/>
      <c r="E7" s="6"/>
      <c r="F7" s="6"/>
      <c r="G7" s="6"/>
      <c r="H7" s="6"/>
      <c r="I7" s="6"/>
      <c r="J7" s="6"/>
      <c r="K7" s="6"/>
      <c r="L7" s="6"/>
      <c r="M7" s="7"/>
      <c r="N7" s="7"/>
      <c r="O7" s="7"/>
      <c r="P7" s="7"/>
      <c r="Q7" s="7"/>
    </row>
    <row r="8" spans="2:17" ht="21" x14ac:dyDescent="0.35">
      <c r="B8" s="9" t="s">
        <v>5</v>
      </c>
      <c r="C8" s="9"/>
      <c r="D8" s="9"/>
      <c r="E8" s="9"/>
      <c r="F8" s="9"/>
      <c r="G8" s="9"/>
      <c r="I8" s="9" t="s">
        <v>6</v>
      </c>
      <c r="J8" s="9"/>
      <c r="K8" s="9"/>
      <c r="L8" s="9"/>
      <c r="M8" s="7"/>
      <c r="N8" s="7"/>
      <c r="O8" s="7"/>
      <c r="P8" s="7"/>
      <c r="Q8" s="7"/>
    </row>
    <row r="9" spans="2:17" ht="21" x14ac:dyDescent="0.35">
      <c r="B9" s="9" t="s">
        <v>7</v>
      </c>
      <c r="C9" s="9"/>
      <c r="D9" s="9"/>
      <c r="E9" s="9"/>
      <c r="F9" s="9"/>
      <c r="G9" s="9"/>
      <c r="I9" s="10" t="s">
        <v>8</v>
      </c>
      <c r="J9" s="97"/>
      <c r="K9" s="98"/>
      <c r="L9" s="98"/>
      <c r="M9" s="98"/>
      <c r="N9" s="98"/>
      <c r="O9" s="99"/>
    </row>
    <row r="10" spans="2:17" ht="21" x14ac:dyDescent="0.4">
      <c r="B10" s="11" t="s">
        <v>10</v>
      </c>
      <c r="C10" s="11"/>
      <c r="D10" s="11"/>
      <c r="E10" s="11"/>
      <c r="F10" s="9"/>
      <c r="G10" s="9"/>
      <c r="I10" s="10" t="s">
        <v>11</v>
      </c>
      <c r="J10" s="100"/>
      <c r="K10" s="101"/>
      <c r="L10" s="101"/>
      <c r="M10" s="101"/>
      <c r="N10" s="101"/>
      <c r="O10" s="102"/>
    </row>
    <row r="11" spans="2:17" ht="21" x14ac:dyDescent="0.35">
      <c r="B11" s="11" t="s">
        <v>12</v>
      </c>
      <c r="C11" s="11"/>
      <c r="D11" s="11"/>
      <c r="E11" s="11"/>
      <c r="F11" s="9"/>
      <c r="G11" s="9"/>
      <c r="I11" s="10" t="s">
        <v>13</v>
      </c>
      <c r="J11" s="103"/>
      <c r="K11" s="101"/>
      <c r="L11" s="101"/>
      <c r="M11" s="101"/>
      <c r="N11" s="101"/>
      <c r="O11" s="102"/>
    </row>
    <row r="12" spans="2:17" ht="21" x14ac:dyDescent="0.4">
      <c r="B12" s="11" t="s">
        <v>14</v>
      </c>
      <c r="C12" s="11"/>
      <c r="D12" s="11"/>
      <c r="E12" s="11"/>
      <c r="F12" s="9"/>
      <c r="G12" s="9"/>
      <c r="I12" s="10" t="s">
        <v>15</v>
      </c>
      <c r="J12" s="104"/>
      <c r="K12" s="105"/>
      <c r="L12" s="105"/>
      <c r="M12" s="105"/>
      <c r="N12" s="105"/>
      <c r="O12" s="106"/>
    </row>
    <row r="13" spans="2:17" ht="10.5" customHeight="1" x14ac:dyDescent="0.35">
      <c r="B13" s="6"/>
      <c r="C13" s="6"/>
      <c r="D13" s="6"/>
      <c r="E13" s="6"/>
      <c r="F13" s="6"/>
      <c r="G13" s="6"/>
      <c r="H13" s="6"/>
      <c r="I13" s="6"/>
      <c r="J13" s="6"/>
      <c r="K13" s="6"/>
      <c r="L13" s="6"/>
      <c r="M13" s="7"/>
      <c r="N13" s="7"/>
      <c r="O13" s="7"/>
      <c r="P13" s="7"/>
      <c r="Q13" s="7"/>
    </row>
    <row r="14" spans="2:17" ht="18.75" customHeight="1" x14ac:dyDescent="0.25">
      <c r="B14" s="92" t="s">
        <v>16</v>
      </c>
      <c r="C14" s="92"/>
      <c r="D14" s="92"/>
      <c r="E14" s="92"/>
      <c r="F14" s="92"/>
      <c r="G14" s="92"/>
      <c r="H14" s="92"/>
      <c r="I14" s="92"/>
      <c r="J14" s="92"/>
      <c r="K14" s="92"/>
      <c r="L14" s="92"/>
      <c r="M14" s="92"/>
      <c r="N14" s="92"/>
      <c r="O14" s="92"/>
      <c r="P14" s="92"/>
      <c r="Q14" s="92"/>
    </row>
    <row r="15" spans="2:17" ht="18.75" customHeight="1" x14ac:dyDescent="0.25">
      <c r="B15" s="92"/>
      <c r="C15" s="92"/>
      <c r="D15" s="92"/>
      <c r="E15" s="92"/>
      <c r="F15" s="92"/>
      <c r="G15" s="92"/>
      <c r="H15" s="92"/>
      <c r="I15" s="92"/>
      <c r="J15" s="92"/>
      <c r="K15" s="92"/>
      <c r="L15" s="92"/>
      <c r="M15" s="92"/>
      <c r="N15" s="92"/>
      <c r="O15" s="92"/>
      <c r="P15" s="92"/>
      <c r="Q15" s="92"/>
    </row>
    <row r="16" spans="2:17" ht="26.25" customHeight="1" x14ac:dyDescent="0.25">
      <c r="B16" s="92"/>
      <c r="C16" s="92"/>
      <c r="D16" s="92"/>
      <c r="E16" s="92"/>
      <c r="F16" s="92"/>
      <c r="G16" s="92"/>
      <c r="H16" s="92"/>
      <c r="I16" s="92"/>
      <c r="J16" s="92"/>
      <c r="K16" s="92"/>
      <c r="L16" s="92"/>
      <c r="M16" s="92"/>
      <c r="N16" s="92"/>
      <c r="O16" s="92"/>
      <c r="P16" s="92"/>
      <c r="Q16" s="92"/>
    </row>
    <row r="17" spans="2:24" ht="10.5" customHeight="1" x14ac:dyDescent="0.4">
      <c r="B17" s="12"/>
      <c r="C17" s="12"/>
      <c r="D17" s="12"/>
      <c r="E17" s="12"/>
      <c r="F17" s="12"/>
      <c r="G17" s="12"/>
      <c r="H17" s="12"/>
      <c r="I17" s="12"/>
      <c r="J17" s="12"/>
      <c r="K17" s="12"/>
      <c r="L17" s="12"/>
      <c r="M17" s="9"/>
      <c r="N17" s="9"/>
      <c r="O17" s="9"/>
      <c r="P17" s="9"/>
      <c r="Q17" s="9"/>
    </row>
    <row r="18" spans="2:24" ht="21" x14ac:dyDescent="0.35">
      <c r="B18" s="8" t="s">
        <v>17</v>
      </c>
      <c r="C18" s="12"/>
      <c r="D18" s="12"/>
      <c r="E18" s="12"/>
      <c r="F18" s="12"/>
      <c r="G18" s="12"/>
      <c r="H18" s="12"/>
      <c r="I18" s="12"/>
      <c r="J18" s="12"/>
      <c r="K18" s="12"/>
      <c r="L18" s="12"/>
      <c r="M18" s="9"/>
      <c r="N18" s="9"/>
      <c r="O18" s="9"/>
      <c r="P18" s="9"/>
      <c r="Q18" s="9"/>
    </row>
    <row r="19" spans="2:24" ht="18.75" customHeight="1" x14ac:dyDescent="0.25">
      <c r="B19" s="96" t="s">
        <v>18</v>
      </c>
      <c r="C19" s="96"/>
      <c r="D19" s="96"/>
      <c r="E19" s="96"/>
      <c r="F19" s="96"/>
      <c r="G19" s="96"/>
      <c r="H19" s="96"/>
      <c r="I19" s="96"/>
      <c r="J19" s="96"/>
      <c r="K19" s="96"/>
      <c r="L19" s="96"/>
      <c r="M19" s="96"/>
      <c r="N19" s="96"/>
      <c r="O19" s="96"/>
      <c r="P19" s="96"/>
      <c r="Q19" s="96"/>
    </row>
    <row r="20" spans="2:24" ht="21.75" customHeight="1" x14ac:dyDescent="0.25">
      <c r="B20" s="96"/>
      <c r="C20" s="96"/>
      <c r="D20" s="96"/>
      <c r="E20" s="96"/>
      <c r="F20" s="96"/>
      <c r="G20" s="96"/>
      <c r="H20" s="96"/>
      <c r="I20" s="96"/>
      <c r="J20" s="96"/>
      <c r="K20" s="96"/>
      <c r="L20" s="96"/>
      <c r="M20" s="96"/>
      <c r="N20" s="96"/>
      <c r="O20" s="96"/>
      <c r="P20" s="96"/>
      <c r="Q20" s="96"/>
    </row>
    <row r="21" spans="2:24" ht="10.5" customHeight="1" x14ac:dyDescent="0.35">
      <c r="B21" s="13"/>
      <c r="C21" s="14"/>
      <c r="D21" s="14"/>
      <c r="E21" s="14"/>
      <c r="F21" s="14"/>
      <c r="G21" s="14"/>
      <c r="H21" s="14"/>
      <c r="I21" s="14"/>
      <c r="J21" s="14"/>
      <c r="K21" s="14"/>
      <c r="L21" s="14"/>
    </row>
    <row r="22" spans="2:24" ht="40.5" customHeight="1" x14ac:dyDescent="0.3">
      <c r="B22" s="15" t="s">
        <v>19</v>
      </c>
      <c r="C22" s="16" t="s">
        <v>20</v>
      </c>
      <c r="D22" s="17" t="s">
        <v>21</v>
      </c>
      <c r="E22" s="17" t="s">
        <v>22</v>
      </c>
      <c r="F22" s="18" t="s">
        <v>23</v>
      </c>
      <c r="G22" s="19"/>
      <c r="H22" s="88" t="s">
        <v>24</v>
      </c>
      <c r="I22" s="89"/>
      <c r="J22" s="89"/>
      <c r="K22" s="17" t="s">
        <v>21</v>
      </c>
      <c r="L22" s="17" t="s">
        <v>22</v>
      </c>
      <c r="M22" s="18" t="s">
        <v>23</v>
      </c>
      <c r="O22" s="20"/>
      <c r="P22" s="20"/>
      <c r="Q22" s="20"/>
    </row>
    <row r="23" spans="2:24" ht="18" x14ac:dyDescent="0.35">
      <c r="C23" s="21" t="s">
        <v>25</v>
      </c>
      <c r="D23" s="22">
        <v>8.5</v>
      </c>
      <c r="E23" s="107"/>
      <c r="F23" s="23" t="str">
        <f>IF(E23="","",D23*E23)</f>
        <v/>
      </c>
      <c r="H23" s="24"/>
      <c r="I23" s="7"/>
      <c r="J23" s="25" t="s">
        <v>25</v>
      </c>
      <c r="K23" s="22">
        <v>16.5</v>
      </c>
      <c r="L23" s="107"/>
      <c r="M23" s="23" t="str">
        <f>IF(L23="","",K23*L23)</f>
        <v/>
      </c>
      <c r="T23" s="26" t="str">
        <f>IF(E23="","",E23&amp;" "&amp;$C$22&amp;" "&amp;C23)</f>
        <v/>
      </c>
      <c r="X23" s="26" t="str">
        <f>IF(L23="",""," "&amp;L23&amp;" "&amp;$H$22&amp;" "&amp;J23)</f>
        <v/>
      </c>
    </row>
    <row r="24" spans="2:24" ht="18.75" x14ac:dyDescent="0.3">
      <c r="C24" s="21" t="s">
        <v>26</v>
      </c>
      <c r="D24" s="27">
        <v>8.5</v>
      </c>
      <c r="E24" s="107"/>
      <c r="F24" s="23" t="str">
        <f t="shared" ref="F24:F26" si="0">IF(E24="","",D24*E24)</f>
        <v/>
      </c>
      <c r="G24" s="7"/>
      <c r="H24" s="24"/>
      <c r="I24" s="7"/>
      <c r="J24" s="25" t="s">
        <v>26</v>
      </c>
      <c r="K24" s="27">
        <v>16.5</v>
      </c>
      <c r="L24" s="107"/>
      <c r="M24" s="23" t="str">
        <f t="shared" ref="M24:M26" si="1">IF(L24="","",K24*L24)</f>
        <v/>
      </c>
      <c r="O24" s="90" t="s">
        <v>27</v>
      </c>
      <c r="P24" s="90"/>
      <c r="Q24" s="90"/>
      <c r="T24" s="26" t="str">
        <f>IF(E24="",""," "&amp;E24&amp;" "&amp;$C$22&amp;" "&amp;C24)</f>
        <v/>
      </c>
      <c r="X24" s="26" t="str">
        <f t="shared" ref="X24:X26" si="2">IF(L24="",""," "&amp;L24&amp;" "&amp;$H$22&amp;" "&amp;J24)</f>
        <v/>
      </c>
    </row>
    <row r="25" spans="2:24" ht="18.75" x14ac:dyDescent="0.3">
      <c r="C25" s="21" t="s">
        <v>28</v>
      </c>
      <c r="D25" s="28">
        <v>8.5</v>
      </c>
      <c r="E25" s="107"/>
      <c r="F25" s="23" t="str">
        <f t="shared" si="0"/>
        <v/>
      </c>
      <c r="G25" s="7"/>
      <c r="H25" s="24"/>
      <c r="I25" s="7"/>
      <c r="J25" s="25" t="s">
        <v>28</v>
      </c>
      <c r="K25" s="28">
        <v>13.5</v>
      </c>
      <c r="L25" s="107"/>
      <c r="M25" s="23" t="str">
        <f t="shared" si="1"/>
        <v/>
      </c>
      <c r="O25" s="90"/>
      <c r="P25" s="90"/>
      <c r="Q25" s="90"/>
      <c r="T25" s="26" t="str">
        <f>IF(E25="",""," "&amp;E25&amp;" "&amp;$C$22&amp;" "&amp;C25)</f>
        <v/>
      </c>
      <c r="X25" s="26" t="str">
        <f t="shared" si="2"/>
        <v/>
      </c>
    </row>
    <row r="26" spans="2:24" ht="18.75" x14ac:dyDescent="0.3">
      <c r="C26" s="29" t="s">
        <v>29</v>
      </c>
      <c r="D26" s="30">
        <v>8.5</v>
      </c>
      <c r="E26" s="108"/>
      <c r="F26" s="31" t="str">
        <f t="shared" si="0"/>
        <v/>
      </c>
      <c r="G26" s="7"/>
      <c r="H26" s="32"/>
      <c r="I26" s="33"/>
      <c r="J26" s="34" t="s">
        <v>29</v>
      </c>
      <c r="K26" s="30">
        <v>13.5</v>
      </c>
      <c r="L26" s="108"/>
      <c r="M26" s="31" t="str">
        <f t="shared" si="1"/>
        <v/>
      </c>
      <c r="O26" s="90"/>
      <c r="P26" s="90"/>
      <c r="Q26" s="90"/>
      <c r="T26" s="26" t="str">
        <f>IF(E26="",""," "&amp;E26&amp;" "&amp;$C$22&amp;" "&amp;C26)</f>
        <v/>
      </c>
      <c r="X26" s="26" t="str">
        <f t="shared" si="2"/>
        <v/>
      </c>
    </row>
    <row r="27" spans="2:24" ht="10.5" customHeight="1" x14ac:dyDescent="0.35">
      <c r="B27" s="13"/>
      <c r="C27" s="6"/>
      <c r="D27" s="6"/>
      <c r="E27" s="6"/>
      <c r="F27" s="6"/>
      <c r="G27" s="6"/>
      <c r="H27" s="6"/>
      <c r="I27" s="6"/>
      <c r="J27" s="6"/>
      <c r="K27" s="6"/>
      <c r="L27" s="6"/>
      <c r="M27" s="7"/>
      <c r="N27" s="7"/>
      <c r="O27" s="7"/>
      <c r="P27" s="7"/>
      <c r="Q27" s="7"/>
    </row>
    <row r="28" spans="2:24" ht="18.75" customHeight="1" x14ac:dyDescent="0.25">
      <c r="B28" s="91" t="s">
        <v>30</v>
      </c>
      <c r="C28" s="91"/>
      <c r="D28" s="91"/>
      <c r="E28" s="91"/>
      <c r="F28" s="91"/>
      <c r="G28" s="91"/>
      <c r="H28" s="91"/>
      <c r="I28" s="91"/>
      <c r="J28" s="91"/>
      <c r="K28" s="91"/>
      <c r="L28" s="91"/>
      <c r="M28" s="91"/>
      <c r="N28" s="91"/>
      <c r="O28" s="91"/>
      <c r="P28" s="91"/>
      <c r="Q28" s="91"/>
    </row>
    <row r="29" spans="2:24" ht="10.5" customHeight="1" x14ac:dyDescent="0.4">
      <c r="B29" s="12"/>
      <c r="C29" s="12"/>
      <c r="D29" s="12"/>
      <c r="E29" s="12"/>
      <c r="F29" s="12"/>
      <c r="G29" s="12"/>
      <c r="H29" s="12"/>
      <c r="I29" s="12"/>
      <c r="J29" s="12"/>
      <c r="K29" s="12"/>
      <c r="L29" s="12"/>
      <c r="M29" s="9"/>
      <c r="N29" s="9"/>
      <c r="O29" s="9"/>
      <c r="P29" s="9"/>
      <c r="Q29" s="9"/>
    </row>
    <row r="30" spans="2:24" ht="18.75" customHeight="1" x14ac:dyDescent="0.25">
      <c r="B30" s="92" t="s">
        <v>31</v>
      </c>
      <c r="C30" s="92"/>
      <c r="D30" s="92"/>
      <c r="E30" s="92"/>
      <c r="F30" s="92"/>
      <c r="G30" s="92"/>
      <c r="H30" s="92"/>
      <c r="I30" s="92"/>
      <c r="J30" s="92"/>
      <c r="K30" s="92"/>
      <c r="L30" s="92"/>
      <c r="M30" s="92"/>
      <c r="N30" s="92"/>
      <c r="O30" s="92"/>
      <c r="P30" s="92"/>
      <c r="Q30" s="92"/>
    </row>
    <row r="31" spans="2:24" ht="25.5" customHeight="1" x14ac:dyDescent="0.25">
      <c r="B31" s="92"/>
      <c r="C31" s="92"/>
      <c r="D31" s="92"/>
      <c r="E31" s="92"/>
      <c r="F31" s="92"/>
      <c r="G31" s="92"/>
      <c r="H31" s="92"/>
      <c r="I31" s="92"/>
      <c r="J31" s="92"/>
      <c r="K31" s="92"/>
      <c r="L31" s="92"/>
      <c r="M31" s="92"/>
      <c r="N31" s="92"/>
      <c r="O31" s="92"/>
      <c r="P31" s="92"/>
      <c r="Q31" s="92"/>
    </row>
    <row r="32" spans="2:24" ht="10.5" customHeight="1" x14ac:dyDescent="0.4">
      <c r="B32" s="12"/>
      <c r="C32" s="12"/>
      <c r="D32" s="12"/>
      <c r="E32" s="12"/>
      <c r="F32" s="12"/>
      <c r="G32" s="12"/>
      <c r="H32" s="12"/>
      <c r="I32" s="12"/>
      <c r="J32" s="12"/>
      <c r="K32" s="12"/>
      <c r="L32" s="12"/>
      <c r="M32" s="9"/>
      <c r="N32" s="9"/>
      <c r="O32" s="9"/>
      <c r="P32" s="9"/>
      <c r="Q32" s="9"/>
    </row>
    <row r="33" spans="2:27" ht="18.75" customHeight="1" x14ac:dyDescent="0.25">
      <c r="B33" s="92" t="s">
        <v>32</v>
      </c>
      <c r="C33" s="92"/>
      <c r="D33" s="92"/>
      <c r="E33" s="92"/>
      <c r="F33" s="92"/>
      <c r="G33" s="92"/>
      <c r="H33" s="92"/>
      <c r="I33" s="92"/>
      <c r="J33" s="92"/>
      <c r="K33" s="92"/>
      <c r="L33" s="92"/>
      <c r="M33" s="92"/>
      <c r="N33" s="92"/>
      <c r="O33" s="92"/>
      <c r="P33" s="92"/>
      <c r="Q33" s="92"/>
    </row>
    <row r="34" spans="2:27" ht="25.5" customHeight="1" x14ac:dyDescent="0.25">
      <c r="B34" s="92"/>
      <c r="C34" s="92"/>
      <c r="D34" s="92"/>
      <c r="E34" s="92"/>
      <c r="F34" s="92"/>
      <c r="G34" s="92"/>
      <c r="H34" s="92"/>
      <c r="I34" s="92"/>
      <c r="J34" s="92"/>
      <c r="K34" s="92"/>
      <c r="L34" s="92"/>
      <c r="M34" s="92"/>
      <c r="N34" s="92"/>
      <c r="O34" s="92"/>
      <c r="P34" s="92"/>
      <c r="Q34" s="92"/>
    </row>
    <row r="35" spans="2:27" ht="10.5" customHeight="1" x14ac:dyDescent="0.4">
      <c r="B35" s="12"/>
      <c r="C35" s="12"/>
      <c r="D35" s="12"/>
      <c r="E35" s="12"/>
      <c r="F35" s="12"/>
      <c r="G35" s="12"/>
      <c r="H35" s="12"/>
      <c r="I35" s="12"/>
      <c r="J35" s="12"/>
      <c r="K35" s="12"/>
      <c r="L35" s="12"/>
      <c r="M35" s="9"/>
      <c r="N35" s="9"/>
      <c r="O35" s="9"/>
      <c r="P35" s="9"/>
      <c r="Q35" s="9"/>
    </row>
    <row r="36" spans="2:27" ht="18.75" customHeight="1" x14ac:dyDescent="0.25">
      <c r="B36" s="92" t="s">
        <v>33</v>
      </c>
      <c r="C36" s="92"/>
      <c r="D36" s="92"/>
      <c r="E36" s="92"/>
      <c r="F36" s="92"/>
      <c r="G36" s="92"/>
      <c r="H36" s="92"/>
      <c r="I36" s="92"/>
      <c r="J36" s="92"/>
      <c r="K36" s="92"/>
      <c r="L36" s="92"/>
      <c r="M36" s="92"/>
      <c r="N36" s="92"/>
      <c r="O36" s="92"/>
      <c r="P36" s="92"/>
      <c r="Q36" s="92"/>
    </row>
    <row r="37" spans="2:27" ht="27" customHeight="1" x14ac:dyDescent="0.25">
      <c r="B37" s="92"/>
      <c r="C37" s="92"/>
      <c r="D37" s="92"/>
      <c r="E37" s="92"/>
      <c r="F37" s="92"/>
      <c r="G37" s="92"/>
      <c r="H37" s="92"/>
      <c r="I37" s="92"/>
      <c r="J37" s="92"/>
      <c r="K37" s="92"/>
      <c r="L37" s="92"/>
      <c r="M37" s="92"/>
      <c r="N37" s="92"/>
      <c r="O37" s="92"/>
      <c r="P37" s="92"/>
      <c r="Q37" s="92"/>
    </row>
    <row r="38" spans="2:27" ht="18.75" customHeight="1" x14ac:dyDescent="0.25">
      <c r="B38" s="92"/>
      <c r="C38" s="92"/>
      <c r="D38" s="92"/>
      <c r="E38" s="92"/>
      <c r="F38" s="92"/>
      <c r="G38" s="92"/>
      <c r="H38" s="92"/>
      <c r="I38" s="92"/>
      <c r="J38" s="92"/>
      <c r="K38" s="92"/>
      <c r="L38" s="92"/>
      <c r="M38" s="92"/>
      <c r="N38" s="92"/>
      <c r="O38" s="92"/>
      <c r="P38" s="92"/>
      <c r="Q38" s="92"/>
    </row>
    <row r="39" spans="2:27" ht="21.75" customHeight="1" x14ac:dyDescent="0.25">
      <c r="B39" s="92"/>
      <c r="C39" s="92"/>
      <c r="D39" s="92"/>
      <c r="E39" s="92"/>
      <c r="F39" s="92"/>
      <c r="G39" s="92"/>
      <c r="H39" s="92"/>
      <c r="I39" s="92"/>
      <c r="J39" s="92"/>
      <c r="K39" s="92"/>
      <c r="L39" s="92"/>
      <c r="M39" s="92"/>
      <c r="N39" s="92"/>
      <c r="O39" s="92"/>
      <c r="P39" s="92"/>
      <c r="Q39" s="92"/>
    </row>
    <row r="40" spans="2:27" ht="10.5" customHeight="1" x14ac:dyDescent="0.4">
      <c r="B40" s="12"/>
      <c r="C40" s="12"/>
      <c r="D40" s="12"/>
      <c r="E40" s="12"/>
      <c r="F40" s="12"/>
      <c r="G40" s="12"/>
      <c r="H40" s="12"/>
      <c r="I40" s="12"/>
      <c r="J40" s="12"/>
      <c r="K40" s="12"/>
      <c r="L40" s="12"/>
      <c r="M40" s="9"/>
      <c r="N40" s="9"/>
      <c r="O40" s="9"/>
      <c r="P40" s="9"/>
      <c r="Q40" s="9"/>
    </row>
    <row r="41" spans="2:27" ht="18.75" customHeight="1" x14ac:dyDescent="0.25">
      <c r="B41" s="92" t="s">
        <v>34</v>
      </c>
      <c r="C41" s="92"/>
      <c r="D41" s="92"/>
      <c r="E41" s="92"/>
      <c r="F41" s="92"/>
      <c r="G41" s="92"/>
      <c r="H41" s="92"/>
      <c r="I41" s="92"/>
      <c r="J41" s="92"/>
      <c r="K41" s="92"/>
      <c r="L41" s="92"/>
      <c r="M41" s="92"/>
      <c r="N41" s="92"/>
      <c r="O41" s="92"/>
      <c r="P41" s="92"/>
      <c r="Q41" s="92"/>
    </row>
    <row r="42" spans="2:27" ht="24" customHeight="1" x14ac:dyDescent="0.25">
      <c r="B42" s="92"/>
      <c r="C42" s="92"/>
      <c r="D42" s="92"/>
      <c r="E42" s="92"/>
      <c r="F42" s="92"/>
      <c r="G42" s="92"/>
      <c r="H42" s="92"/>
      <c r="I42" s="92"/>
      <c r="J42" s="92"/>
      <c r="K42" s="92"/>
      <c r="L42" s="92"/>
      <c r="M42" s="92"/>
      <c r="N42" s="92"/>
      <c r="O42" s="92"/>
      <c r="P42" s="92"/>
      <c r="Q42" s="92"/>
    </row>
    <row r="43" spans="2:27" ht="18" x14ac:dyDescent="0.35">
      <c r="B43" s="6"/>
      <c r="C43" s="6"/>
      <c r="D43" s="6"/>
      <c r="E43" s="6"/>
      <c r="F43" s="6"/>
      <c r="G43" s="6"/>
      <c r="H43" s="6"/>
      <c r="I43" s="6"/>
      <c r="J43" s="6"/>
      <c r="K43" s="6"/>
      <c r="L43" s="6"/>
      <c r="M43" s="7"/>
      <c r="N43" s="7"/>
      <c r="O43" s="7"/>
      <c r="P43" s="7"/>
      <c r="Q43" s="7"/>
    </row>
    <row r="44" spans="2:27" ht="28.9" x14ac:dyDescent="0.55000000000000004">
      <c r="B44" s="35" t="str">
        <f>IF(J9="","Nom adhérent : ","Nom adhérent : "&amp;J9)</f>
        <v xml:space="preserve">Nom adhérent : </v>
      </c>
      <c r="C44" s="36"/>
      <c r="D44" s="35"/>
      <c r="E44" s="35"/>
      <c r="F44" s="37" t="str">
        <f>IF(COUNTA(T23:T26,X23:X26)=0,"","Choix de paniers : "&amp;T23&amp;T24&amp;T25&amp;T26&amp;X23&amp;X24&amp;X25&amp;X26)</f>
        <v xml:space="preserve">Choix de paniers : </v>
      </c>
      <c r="G44" s="36"/>
      <c r="H44" s="35"/>
      <c r="I44" s="35"/>
      <c r="J44" s="35"/>
      <c r="K44" s="35"/>
      <c r="L44" s="35"/>
      <c r="M44" s="7"/>
      <c r="N44" s="7"/>
      <c r="O44" s="7"/>
      <c r="P44" s="7"/>
      <c r="Q44" s="7"/>
    </row>
    <row r="45" spans="2:27" s="36" customFormat="1" ht="28.9" x14ac:dyDescent="0.55000000000000004">
      <c r="B45" s="38"/>
      <c r="C45" s="39"/>
      <c r="D45" s="38"/>
      <c r="E45" s="38"/>
      <c r="F45" s="40" t="s">
        <v>35</v>
      </c>
      <c r="G45" s="39"/>
      <c r="H45" s="38"/>
      <c r="I45" s="38"/>
      <c r="J45" s="38"/>
      <c r="K45" s="93" t="str">
        <f>IF(COUNTA(E23:E26,L23:L26)=0,"",SUM(F23:F26,M23:M26))</f>
        <v/>
      </c>
      <c r="L45" s="93"/>
      <c r="M45" s="35"/>
      <c r="N45" s="35"/>
      <c r="O45" s="35"/>
      <c r="P45" s="35"/>
      <c r="Q45" s="35"/>
    </row>
    <row r="46" spans="2:27" s="39" customFormat="1" ht="25.9" x14ac:dyDescent="0.5">
      <c r="B46"/>
      <c r="C46" s="13"/>
      <c r="D46"/>
      <c r="E46" s="41"/>
      <c r="F46" s="42">
        <v>44868</v>
      </c>
      <c r="G46" s="42">
        <v>44882</v>
      </c>
      <c r="H46" s="42">
        <v>44896</v>
      </c>
      <c r="I46" s="42">
        <v>44917</v>
      </c>
      <c r="J46" s="42">
        <v>44566</v>
      </c>
      <c r="K46" s="42">
        <v>44608</v>
      </c>
      <c r="L46" s="42">
        <v>44622</v>
      </c>
      <c r="M46" s="42">
        <v>44636</v>
      </c>
      <c r="N46" s="42">
        <v>44650</v>
      </c>
      <c r="O46" s="42">
        <v>44664</v>
      </c>
      <c r="P46" s="42">
        <v>44678</v>
      </c>
      <c r="Q46"/>
      <c r="R46"/>
    </row>
    <row r="47" spans="2:27" ht="42" x14ac:dyDescent="0.25">
      <c r="B47" s="94" t="s">
        <v>36</v>
      </c>
      <c r="C47" s="95"/>
      <c r="D47" s="43" t="s">
        <v>21</v>
      </c>
      <c r="E47" s="43" t="s">
        <v>37</v>
      </c>
      <c r="F47" s="44" t="str">
        <f>TEXT(F46,"jj mmm")</f>
        <v>03 nov</v>
      </c>
      <c r="G47" s="45" t="str">
        <f t="shared" ref="G47:P47" si="3">TEXT(G46,"jj mmm")</f>
        <v>17 nov</v>
      </c>
      <c r="H47" s="44" t="str">
        <f t="shared" si="3"/>
        <v>01 déc</v>
      </c>
      <c r="I47" s="45" t="str">
        <f t="shared" si="3"/>
        <v>22 déc</v>
      </c>
      <c r="J47" s="44" t="str">
        <f t="shared" si="3"/>
        <v>05 janv</v>
      </c>
      <c r="K47" s="44" t="str">
        <f t="shared" si="3"/>
        <v>16 févr</v>
      </c>
      <c r="L47" s="44" t="str">
        <f t="shared" si="3"/>
        <v>02 mars</v>
      </c>
      <c r="M47" s="45" t="str">
        <f t="shared" si="3"/>
        <v>16 mars</v>
      </c>
      <c r="N47" s="45" t="str">
        <f t="shared" si="3"/>
        <v>30 mars</v>
      </c>
      <c r="O47" s="44" t="str">
        <f t="shared" si="3"/>
        <v>13 avr</v>
      </c>
      <c r="P47" s="45" t="str">
        <f t="shared" si="3"/>
        <v>27 avr</v>
      </c>
      <c r="Q47" s="43" t="s">
        <v>38</v>
      </c>
    </row>
    <row r="48" spans="2:27" ht="42" customHeight="1" x14ac:dyDescent="0.25">
      <c r="B48" s="84" t="s">
        <v>39</v>
      </c>
      <c r="C48" s="85"/>
      <c r="D48" s="47">
        <v>6.3</v>
      </c>
      <c r="E48" s="109"/>
      <c r="F48" s="110"/>
      <c r="G48" s="109"/>
      <c r="H48" s="110"/>
      <c r="I48" s="109"/>
      <c r="J48" s="110"/>
      <c r="K48" s="110"/>
      <c r="L48" s="110"/>
      <c r="M48" s="109"/>
      <c r="N48" s="109"/>
      <c r="O48" s="110"/>
      <c r="P48" s="109"/>
      <c r="Q48" s="48" t="str">
        <f>IF(COUNT(E48:P48)=0,"",SUM(F48:P48)*D48)</f>
        <v/>
      </c>
      <c r="S48" s="46"/>
      <c r="T48" s="46"/>
      <c r="U48" s="46"/>
      <c r="V48" s="46"/>
      <c r="W48" s="46"/>
      <c r="X48" s="46"/>
      <c r="Y48" s="46"/>
      <c r="Z48" s="46"/>
      <c r="AA48" s="46"/>
    </row>
    <row r="49" spans="2:17" ht="21" x14ac:dyDescent="0.25">
      <c r="B49" s="84" t="s">
        <v>40</v>
      </c>
      <c r="C49" s="85"/>
      <c r="D49" s="47">
        <v>6.8</v>
      </c>
      <c r="E49" s="109"/>
      <c r="F49" s="110"/>
      <c r="G49" s="109"/>
      <c r="H49" s="110"/>
      <c r="I49" s="109"/>
      <c r="J49" s="110"/>
      <c r="K49" s="110"/>
      <c r="L49" s="110"/>
      <c r="M49" s="109"/>
      <c r="N49" s="109"/>
      <c r="O49" s="110"/>
      <c r="P49" s="109"/>
      <c r="Q49" s="48" t="str">
        <f t="shared" ref="Q49:Q71" si="4">IF(COUNT(E49:P49)=0,"",SUM(F49:P49)*D49)</f>
        <v/>
      </c>
    </row>
    <row r="50" spans="2:17" ht="21" x14ac:dyDescent="0.25">
      <c r="B50" s="84" t="s">
        <v>41</v>
      </c>
      <c r="C50" s="85"/>
      <c r="D50" s="47">
        <v>13.7</v>
      </c>
      <c r="E50" s="109"/>
      <c r="F50" s="110"/>
      <c r="G50" s="109"/>
      <c r="H50" s="110"/>
      <c r="I50" s="109"/>
      <c r="J50" s="110"/>
      <c r="K50" s="110"/>
      <c r="L50" s="110"/>
      <c r="M50" s="109"/>
      <c r="N50" s="109"/>
      <c r="O50" s="110"/>
      <c r="P50" s="109"/>
      <c r="Q50" s="48" t="str">
        <f t="shared" si="4"/>
        <v/>
      </c>
    </row>
    <row r="51" spans="2:17" ht="21" x14ac:dyDescent="0.25">
      <c r="B51" s="84" t="s">
        <v>42</v>
      </c>
      <c r="C51" s="85"/>
      <c r="D51" s="47">
        <v>6.3</v>
      </c>
      <c r="E51" s="109"/>
      <c r="F51" s="110"/>
      <c r="G51" s="109"/>
      <c r="H51" s="110"/>
      <c r="I51" s="109"/>
      <c r="J51" s="110"/>
      <c r="K51" s="110"/>
      <c r="L51" s="110"/>
      <c r="M51" s="109"/>
      <c r="N51" s="109"/>
      <c r="O51" s="110"/>
      <c r="P51" s="109"/>
      <c r="Q51" s="48" t="str">
        <f t="shared" si="4"/>
        <v/>
      </c>
    </row>
    <row r="52" spans="2:17" ht="21" x14ac:dyDescent="0.25">
      <c r="B52" s="84" t="s">
        <v>43</v>
      </c>
      <c r="C52" s="85"/>
      <c r="D52" s="47">
        <v>6.8</v>
      </c>
      <c r="E52" s="109"/>
      <c r="F52" s="110"/>
      <c r="G52" s="109"/>
      <c r="H52" s="110"/>
      <c r="I52" s="109"/>
      <c r="J52" s="110"/>
      <c r="K52" s="110"/>
      <c r="L52" s="110"/>
      <c r="M52" s="109"/>
      <c r="N52" s="109"/>
      <c r="O52" s="110"/>
      <c r="P52" s="109"/>
      <c r="Q52" s="48" t="str">
        <f t="shared" si="4"/>
        <v/>
      </c>
    </row>
    <row r="53" spans="2:17" ht="21" x14ac:dyDescent="0.25">
      <c r="B53" s="84" t="s">
        <v>44</v>
      </c>
      <c r="C53" s="85"/>
      <c r="D53" s="47">
        <v>6.8</v>
      </c>
      <c r="E53" s="109"/>
      <c r="F53" s="110"/>
      <c r="G53" s="109"/>
      <c r="H53" s="110"/>
      <c r="I53" s="109"/>
      <c r="J53" s="110"/>
      <c r="K53" s="110"/>
      <c r="L53" s="110"/>
      <c r="M53" s="109"/>
      <c r="N53" s="109"/>
      <c r="O53" s="110"/>
      <c r="P53" s="109"/>
      <c r="Q53" s="48" t="str">
        <f t="shared" si="4"/>
        <v/>
      </c>
    </row>
    <row r="54" spans="2:17" ht="21" x14ac:dyDescent="0.25">
      <c r="B54" s="84" t="s">
        <v>45</v>
      </c>
      <c r="C54" s="85"/>
      <c r="D54" s="47">
        <v>6.8</v>
      </c>
      <c r="E54" s="109"/>
      <c r="F54" s="110"/>
      <c r="G54" s="109"/>
      <c r="H54" s="110"/>
      <c r="I54" s="109"/>
      <c r="J54" s="110"/>
      <c r="K54" s="110"/>
      <c r="L54" s="110"/>
      <c r="M54" s="109"/>
      <c r="N54" s="109"/>
      <c r="O54" s="110"/>
      <c r="P54" s="109"/>
      <c r="Q54" s="48" t="str">
        <f t="shared" si="4"/>
        <v/>
      </c>
    </row>
    <row r="55" spans="2:17" ht="21" x14ac:dyDescent="0.25">
      <c r="B55" s="84" t="s">
        <v>46</v>
      </c>
      <c r="C55" s="85"/>
      <c r="D55" s="47">
        <v>8</v>
      </c>
      <c r="E55" s="109"/>
      <c r="F55" s="110" t="s">
        <v>9</v>
      </c>
      <c r="G55" s="109" t="s">
        <v>9</v>
      </c>
      <c r="H55" s="110" t="s">
        <v>9</v>
      </c>
      <c r="I55" s="109"/>
      <c r="J55" s="110" t="s">
        <v>9</v>
      </c>
      <c r="K55" s="110" t="s">
        <v>9</v>
      </c>
      <c r="L55" s="110" t="s">
        <v>9</v>
      </c>
      <c r="M55" s="109"/>
      <c r="N55" s="109" t="s">
        <v>9</v>
      </c>
      <c r="O55" s="110" t="s">
        <v>9</v>
      </c>
      <c r="P55" s="109" t="s">
        <v>47</v>
      </c>
      <c r="Q55" s="48" t="str">
        <f t="shared" si="4"/>
        <v/>
      </c>
    </row>
    <row r="56" spans="2:17" ht="42" customHeight="1" x14ac:dyDescent="0.25">
      <c r="B56" s="84" t="s">
        <v>48</v>
      </c>
      <c r="C56" s="85"/>
      <c r="D56" s="47">
        <v>2.65</v>
      </c>
      <c r="E56" s="111"/>
      <c r="F56" s="110"/>
      <c r="G56" s="109"/>
      <c r="H56" s="110"/>
      <c r="I56" s="109"/>
      <c r="J56" s="110"/>
      <c r="K56" s="110"/>
      <c r="L56" s="110"/>
      <c r="M56" s="109"/>
      <c r="N56" s="109"/>
      <c r="O56" s="110"/>
      <c r="P56" s="109"/>
      <c r="Q56" s="48" t="str">
        <f>IF(COUNT(E56:P56)=0,"",SUM(F56:P56)*D56+E56)</f>
        <v/>
      </c>
    </row>
    <row r="57" spans="2:17" ht="21" x14ac:dyDescent="0.25">
      <c r="B57" s="84" t="s">
        <v>49</v>
      </c>
      <c r="C57" s="85"/>
      <c r="D57" s="47">
        <v>4</v>
      </c>
      <c r="E57" s="111"/>
      <c r="F57" s="110"/>
      <c r="G57" s="109"/>
      <c r="H57" s="110"/>
      <c r="I57" s="109"/>
      <c r="J57" s="110"/>
      <c r="K57" s="110"/>
      <c r="L57" s="110"/>
      <c r="M57" s="109"/>
      <c r="N57" s="109"/>
      <c r="O57" s="110"/>
      <c r="P57" s="109"/>
      <c r="Q57" s="48" t="str">
        <f t="shared" ref="Q57:Q58" si="5">IF(COUNT(E57:P57)=0,"",SUM(F57:P57)*D57+E57)</f>
        <v/>
      </c>
    </row>
    <row r="58" spans="2:17" ht="21" x14ac:dyDescent="0.25">
      <c r="B58" s="84" t="s">
        <v>50</v>
      </c>
      <c r="C58" s="85"/>
      <c r="D58" s="47">
        <v>4.8</v>
      </c>
      <c r="E58" s="111"/>
      <c r="F58" s="110"/>
      <c r="G58" s="109"/>
      <c r="H58" s="110"/>
      <c r="I58" s="109"/>
      <c r="J58" s="110"/>
      <c r="K58" s="110"/>
      <c r="L58" s="110"/>
      <c r="M58" s="109"/>
      <c r="N58" s="109"/>
      <c r="O58" s="110"/>
      <c r="P58" s="109"/>
      <c r="Q58" s="48" t="str">
        <f t="shared" si="5"/>
        <v/>
      </c>
    </row>
    <row r="59" spans="2:17" ht="21" x14ac:dyDescent="0.25">
      <c r="B59" s="84" t="s">
        <v>51</v>
      </c>
      <c r="C59" s="85"/>
      <c r="D59" s="47">
        <v>3</v>
      </c>
      <c r="E59" s="109"/>
      <c r="F59" s="110"/>
      <c r="G59" s="109"/>
      <c r="H59" s="110"/>
      <c r="I59" s="109"/>
      <c r="J59" s="110"/>
      <c r="K59" s="110"/>
      <c r="L59" s="110"/>
      <c r="M59" s="109"/>
      <c r="N59" s="109"/>
      <c r="O59" s="110"/>
      <c r="P59" s="109"/>
      <c r="Q59" s="48" t="str">
        <f t="shared" si="4"/>
        <v/>
      </c>
    </row>
    <row r="60" spans="2:17" ht="21" x14ac:dyDescent="0.25">
      <c r="B60" s="84" t="s">
        <v>52</v>
      </c>
      <c r="C60" s="85"/>
      <c r="D60" s="47">
        <v>3.3</v>
      </c>
      <c r="E60" s="109"/>
      <c r="F60" s="110"/>
      <c r="G60" s="109"/>
      <c r="H60" s="110"/>
      <c r="I60" s="109"/>
      <c r="J60" s="110"/>
      <c r="K60" s="110"/>
      <c r="L60" s="110"/>
      <c r="M60" s="109"/>
      <c r="N60" s="109"/>
      <c r="O60" s="110"/>
      <c r="P60" s="109"/>
      <c r="Q60" s="48" t="str">
        <f t="shared" si="4"/>
        <v/>
      </c>
    </row>
    <row r="61" spans="2:17" ht="21" x14ac:dyDescent="0.25">
      <c r="B61" s="84" t="s">
        <v>53</v>
      </c>
      <c r="C61" s="85"/>
      <c r="D61" s="47">
        <v>3.15</v>
      </c>
      <c r="E61" s="109"/>
      <c r="F61" s="110"/>
      <c r="G61" s="109"/>
      <c r="H61" s="110"/>
      <c r="I61" s="109"/>
      <c r="J61" s="110"/>
      <c r="K61" s="110"/>
      <c r="L61" s="110"/>
      <c r="M61" s="109"/>
      <c r="N61" s="109"/>
      <c r="O61" s="110"/>
      <c r="P61" s="109"/>
      <c r="Q61" s="48" t="str">
        <f t="shared" si="4"/>
        <v/>
      </c>
    </row>
    <row r="62" spans="2:17" ht="42" customHeight="1" x14ac:dyDescent="0.25">
      <c r="B62" s="84" t="s">
        <v>54</v>
      </c>
      <c r="C62" s="85"/>
      <c r="D62" s="47">
        <v>5.2</v>
      </c>
      <c r="E62" s="109"/>
      <c r="F62" s="110"/>
      <c r="G62" s="109"/>
      <c r="H62" s="110"/>
      <c r="I62" s="109"/>
      <c r="J62" s="110"/>
      <c r="K62" s="110"/>
      <c r="L62" s="110"/>
      <c r="M62" s="109"/>
      <c r="N62" s="109"/>
      <c r="O62" s="110"/>
      <c r="P62" s="109"/>
      <c r="Q62" s="48" t="str">
        <f t="shared" si="4"/>
        <v/>
      </c>
    </row>
    <row r="63" spans="2:17" ht="21" x14ac:dyDescent="0.25">
      <c r="B63" s="84" t="s">
        <v>55</v>
      </c>
      <c r="C63" s="85"/>
      <c r="D63" s="47">
        <v>2.35</v>
      </c>
      <c r="E63" s="109"/>
      <c r="F63" s="110"/>
      <c r="G63" s="109"/>
      <c r="H63" s="110"/>
      <c r="I63" s="109"/>
      <c r="J63" s="110"/>
      <c r="K63" s="110"/>
      <c r="L63" s="110"/>
      <c r="M63" s="109"/>
      <c r="N63" s="109"/>
      <c r="O63" s="110"/>
      <c r="P63" s="109"/>
      <c r="Q63" s="48" t="str">
        <f t="shared" si="4"/>
        <v/>
      </c>
    </row>
    <row r="64" spans="2:17" ht="21" x14ac:dyDescent="0.25">
      <c r="B64" s="84" t="s">
        <v>56</v>
      </c>
      <c r="C64" s="85"/>
      <c r="D64" s="47">
        <v>2.35</v>
      </c>
      <c r="E64" s="109"/>
      <c r="F64" s="110"/>
      <c r="G64" s="109"/>
      <c r="H64" s="110"/>
      <c r="I64" s="109"/>
      <c r="J64" s="110"/>
      <c r="K64" s="110"/>
      <c r="L64" s="110"/>
      <c r="M64" s="109"/>
      <c r="N64" s="109"/>
      <c r="O64" s="110"/>
      <c r="P64" s="109"/>
      <c r="Q64" s="48" t="str">
        <f t="shared" si="4"/>
        <v/>
      </c>
    </row>
    <row r="65" spans="2:18" ht="21" x14ac:dyDescent="0.25">
      <c r="B65" s="84" t="s">
        <v>57</v>
      </c>
      <c r="C65" s="85"/>
      <c r="D65" s="47">
        <v>2.35</v>
      </c>
      <c r="E65" s="109"/>
      <c r="F65" s="110"/>
      <c r="G65" s="109"/>
      <c r="H65" s="110"/>
      <c r="I65" s="109"/>
      <c r="J65" s="110"/>
      <c r="K65" s="110"/>
      <c r="L65" s="110"/>
      <c r="M65" s="109"/>
      <c r="N65" s="109"/>
      <c r="O65" s="110"/>
      <c r="P65" s="109"/>
      <c r="Q65" s="48" t="str">
        <f t="shared" si="4"/>
        <v/>
      </c>
    </row>
    <row r="66" spans="2:18" ht="42.75" customHeight="1" x14ac:dyDescent="0.25">
      <c r="B66" s="84" t="s">
        <v>58</v>
      </c>
      <c r="C66" s="85"/>
      <c r="D66" s="47">
        <v>2.35</v>
      </c>
      <c r="E66" s="109"/>
      <c r="F66" s="110"/>
      <c r="G66" s="109"/>
      <c r="H66" s="110"/>
      <c r="I66" s="109"/>
      <c r="J66" s="110"/>
      <c r="K66" s="110"/>
      <c r="L66" s="110"/>
      <c r="M66" s="109"/>
      <c r="N66" s="109"/>
      <c r="O66" s="110"/>
      <c r="P66" s="109"/>
      <c r="Q66" s="48" t="str">
        <f t="shared" si="4"/>
        <v/>
      </c>
    </row>
    <row r="67" spans="2:18" ht="21" x14ac:dyDescent="0.25">
      <c r="B67" s="84" t="s">
        <v>59</v>
      </c>
      <c r="C67" s="85"/>
      <c r="D67" s="47">
        <v>2.4500000000000002</v>
      </c>
      <c r="E67" s="109"/>
      <c r="F67" s="110"/>
      <c r="G67" s="109"/>
      <c r="H67" s="110"/>
      <c r="I67" s="109"/>
      <c r="J67" s="110"/>
      <c r="K67" s="110"/>
      <c r="L67" s="110"/>
      <c r="M67" s="109"/>
      <c r="N67" s="109"/>
      <c r="O67" s="110"/>
      <c r="P67" s="109"/>
      <c r="Q67" s="48" t="str">
        <f t="shared" si="4"/>
        <v/>
      </c>
    </row>
    <row r="68" spans="2:18" ht="21" x14ac:dyDescent="0.25">
      <c r="B68" s="84" t="s">
        <v>60</v>
      </c>
      <c r="C68" s="85"/>
      <c r="D68" s="47">
        <v>2.4500000000000002</v>
      </c>
      <c r="E68" s="109"/>
      <c r="F68" s="110" t="s">
        <v>9</v>
      </c>
      <c r="G68" s="109" t="s">
        <v>9</v>
      </c>
      <c r="H68" s="110" t="s">
        <v>9</v>
      </c>
      <c r="I68" s="109" t="s">
        <v>9</v>
      </c>
      <c r="J68" s="110" t="s">
        <v>9</v>
      </c>
      <c r="K68" s="110" t="s">
        <v>9</v>
      </c>
      <c r="L68" s="110" t="s">
        <v>9</v>
      </c>
      <c r="M68" s="109" t="s">
        <v>9</v>
      </c>
      <c r="N68" s="109" t="s">
        <v>9</v>
      </c>
      <c r="O68" s="110" t="s">
        <v>9</v>
      </c>
      <c r="P68" s="109" t="s">
        <v>9</v>
      </c>
      <c r="Q68" s="48" t="s">
        <v>9</v>
      </c>
    </row>
    <row r="69" spans="2:18" ht="21" x14ac:dyDescent="0.25">
      <c r="B69" s="84" t="s">
        <v>61</v>
      </c>
      <c r="C69" s="85"/>
      <c r="D69" s="47">
        <v>3.3</v>
      </c>
      <c r="E69" s="109"/>
      <c r="F69" s="110"/>
      <c r="G69" s="109"/>
      <c r="H69" s="110"/>
      <c r="I69" s="109"/>
      <c r="J69" s="110"/>
      <c r="K69" s="110"/>
      <c r="L69" s="110"/>
      <c r="M69" s="109"/>
      <c r="N69" s="109"/>
      <c r="O69" s="110"/>
      <c r="P69" s="109"/>
      <c r="Q69" s="48" t="str">
        <f t="shared" si="4"/>
        <v/>
      </c>
    </row>
    <row r="70" spans="2:18" ht="21" x14ac:dyDescent="0.25">
      <c r="B70" s="84" t="s">
        <v>62</v>
      </c>
      <c r="C70" s="85"/>
      <c r="D70" s="47">
        <v>2.7</v>
      </c>
      <c r="E70" s="109"/>
      <c r="F70" s="110"/>
      <c r="G70" s="109"/>
      <c r="H70" s="110"/>
      <c r="I70" s="109"/>
      <c r="J70" s="110"/>
      <c r="K70" s="110"/>
      <c r="L70" s="110"/>
      <c r="M70" s="109"/>
      <c r="N70" s="109"/>
      <c r="O70" s="110"/>
      <c r="P70" s="109"/>
      <c r="Q70" s="48" t="str">
        <f t="shared" si="4"/>
        <v/>
      </c>
    </row>
    <row r="71" spans="2:18" ht="21" x14ac:dyDescent="0.25">
      <c r="B71" s="84" t="s">
        <v>63</v>
      </c>
      <c r="C71" s="85"/>
      <c r="D71" s="47">
        <v>3.7</v>
      </c>
      <c r="E71" s="109"/>
      <c r="F71" s="110"/>
      <c r="G71" s="109"/>
      <c r="H71" s="110"/>
      <c r="I71" s="109"/>
      <c r="J71" s="110"/>
      <c r="K71" s="110"/>
      <c r="L71" s="110"/>
      <c r="M71" s="109"/>
      <c r="N71" s="109"/>
      <c r="O71" s="110"/>
      <c r="P71" s="109"/>
      <c r="Q71" s="48" t="str">
        <f t="shared" si="4"/>
        <v/>
      </c>
    </row>
    <row r="72" spans="2:18" ht="23.25" x14ac:dyDescent="0.25">
      <c r="B72" s="86" t="s">
        <v>64</v>
      </c>
      <c r="C72" s="87"/>
      <c r="D72" s="49"/>
      <c r="E72" s="50" t="str">
        <f>IF(COUNT(E48:E71)=0,"",SUM(E56:E58))</f>
        <v/>
      </c>
      <c r="F72" s="50" t="str">
        <f>IF(COUNT(F48:F71)=0,"",SUMPRODUCT($D$48:$D$71,F48:F71))</f>
        <v/>
      </c>
      <c r="G72" s="50" t="str">
        <f t="shared" ref="G72:P72" si="6">IF(COUNT(G48:G71)=0,"",SUMPRODUCT($D$48:$D$71,G48:G71))</f>
        <v/>
      </c>
      <c r="H72" s="50" t="str">
        <f t="shared" si="6"/>
        <v/>
      </c>
      <c r="I72" s="50" t="str">
        <f t="shared" si="6"/>
        <v/>
      </c>
      <c r="J72" s="50" t="str">
        <f t="shared" si="6"/>
        <v/>
      </c>
      <c r="K72" s="48" t="str">
        <f t="shared" si="6"/>
        <v/>
      </c>
      <c r="L72" s="48" t="str">
        <f t="shared" si="6"/>
        <v/>
      </c>
      <c r="M72" s="50" t="str">
        <f t="shared" si="6"/>
        <v/>
      </c>
      <c r="N72" s="50" t="str">
        <f t="shared" si="6"/>
        <v/>
      </c>
      <c r="O72" s="50" t="str">
        <f t="shared" si="6"/>
        <v/>
      </c>
      <c r="P72" s="50" t="str">
        <f t="shared" si="6"/>
        <v/>
      </c>
      <c r="Q72" s="51" t="str">
        <f>IF(COUNT(E72:P72)=0,"",SUM(E72:P72))</f>
        <v/>
      </c>
    </row>
    <row r="73" spans="2:18" ht="27" customHeight="1" x14ac:dyDescent="0.25"/>
    <row r="74" spans="2:18" ht="18.75" x14ac:dyDescent="0.3">
      <c r="B74" s="7" t="s">
        <v>65</v>
      </c>
    </row>
    <row r="75" spans="2:18" ht="18.75" x14ac:dyDescent="0.3">
      <c r="B75" s="7" t="s">
        <v>66</v>
      </c>
    </row>
    <row r="76" spans="2:18" ht="15" x14ac:dyDescent="0.25"/>
    <row r="77" spans="2:18" ht="33.75" x14ac:dyDescent="0.5">
      <c r="B77" s="52" t="s">
        <v>67</v>
      </c>
      <c r="C77" s="53"/>
      <c r="D77" s="53"/>
      <c r="E77" s="53"/>
      <c r="F77" s="53"/>
      <c r="G77" s="53"/>
      <c r="H77" s="53"/>
      <c r="I77" s="53"/>
      <c r="J77" s="53"/>
      <c r="K77" s="53"/>
      <c r="L77" s="53"/>
      <c r="M77" s="53"/>
      <c r="N77" s="53"/>
      <c r="O77" s="53"/>
      <c r="P77" s="53"/>
      <c r="Q77" s="53"/>
      <c r="R77" s="54"/>
    </row>
    <row r="78" spans="2:18" s="54" customFormat="1" ht="33.75" x14ac:dyDescent="0.5">
      <c r="B78"/>
      <c r="C78"/>
      <c r="D78"/>
      <c r="E78" s="41"/>
      <c r="F78"/>
      <c r="G78"/>
      <c r="H78"/>
      <c r="I78"/>
      <c r="J78"/>
      <c r="K78"/>
      <c r="L78"/>
      <c r="M78"/>
      <c r="N78"/>
      <c r="O78"/>
      <c r="P78"/>
      <c r="Q78"/>
      <c r="R78"/>
    </row>
    <row r="79" spans="2:18" ht="15" x14ac:dyDescent="0.25">
      <c r="K79" s="55"/>
    </row>
    <row r="80" spans="2:18" ht="21" customHeight="1" x14ac:dyDescent="0.35">
      <c r="B80" s="56"/>
      <c r="K80" s="55"/>
    </row>
    <row r="81" spans="2:18" ht="21" customHeight="1" x14ac:dyDescent="0.35">
      <c r="B81" s="56" t="str">
        <f>IF(J9="","Nom adhérent : ","Nom adhérent : "&amp;J9)</f>
        <v xml:space="preserve">Nom adhérent : </v>
      </c>
      <c r="C81" s="57"/>
      <c r="D81" s="57"/>
      <c r="E81" s="58"/>
      <c r="F81" s="56" t="str">
        <f>IF(COUNTA(T23:T26,X23:X26)=0,"","Choix de paniers : "&amp;T23&amp;T24&amp;T25&amp;T26&amp;X23&amp;X24&amp;X25&amp;X26)</f>
        <v xml:space="preserve">Choix de paniers : </v>
      </c>
      <c r="G81" s="57"/>
      <c r="H81" s="57"/>
      <c r="I81" s="57"/>
      <c r="J81" s="57"/>
      <c r="K81" s="59"/>
      <c r="L81" s="57"/>
      <c r="M81" s="57"/>
      <c r="N81" s="57"/>
      <c r="O81" s="57"/>
      <c r="P81" s="57"/>
      <c r="Q81" s="57"/>
      <c r="R81" s="57"/>
    </row>
    <row r="82" spans="2:18" s="57" customFormat="1" ht="21" customHeight="1" x14ac:dyDescent="0.35">
      <c r="B82" s="56"/>
      <c r="C82"/>
      <c r="D82"/>
      <c r="E82" s="41"/>
      <c r="F82"/>
      <c r="G82"/>
      <c r="H82"/>
      <c r="I82"/>
      <c r="J82"/>
      <c r="K82" s="55"/>
      <c r="L82"/>
      <c r="M82"/>
      <c r="N82"/>
      <c r="O82"/>
      <c r="P82"/>
      <c r="Q82"/>
      <c r="R82"/>
    </row>
    <row r="83" spans="2:18" ht="21" customHeight="1" x14ac:dyDescent="0.25"/>
    <row r="84" spans="2:18" ht="21" customHeight="1" x14ac:dyDescent="0.25">
      <c r="B84" s="80" t="s">
        <v>68</v>
      </c>
      <c r="C84" s="81"/>
      <c r="D84" s="82" t="str">
        <f>IF(COUNTA(E23:E26,L23:L26)=0,"",SUM(F23:F26,M23:M26))</f>
        <v/>
      </c>
      <c r="E84" s="83"/>
    </row>
    <row r="85" spans="2:18" ht="21" customHeight="1" x14ac:dyDescent="0.25">
      <c r="B85" s="80" t="s">
        <v>64</v>
      </c>
      <c r="C85" s="81"/>
      <c r="D85" s="82" t="str">
        <f>IF(Q72="","",Q72)</f>
        <v/>
      </c>
      <c r="E85" s="83"/>
    </row>
    <row r="86" spans="2:18" ht="21" customHeight="1" x14ac:dyDescent="0.25">
      <c r="B86" s="80" t="s">
        <v>69</v>
      </c>
      <c r="C86" s="81"/>
      <c r="D86" s="82" t="str">
        <f>IF(SUM(D84:E85)=0,"",SUM(D84:E85))</f>
        <v/>
      </c>
      <c r="E86" s="83"/>
    </row>
    <row r="87" spans="2:18" ht="21" customHeight="1" x14ac:dyDescent="0.25"/>
    <row r="88" spans="2:18" ht="21" customHeight="1" x14ac:dyDescent="0.25"/>
    <row r="89" spans="2:18" ht="21" customHeight="1" x14ac:dyDescent="0.35">
      <c r="C89" s="56"/>
      <c r="E89"/>
    </row>
    <row r="90" spans="2:18" ht="21" customHeight="1" x14ac:dyDescent="0.35">
      <c r="B90" s="56" t="s">
        <v>70</v>
      </c>
      <c r="D90" s="75">
        <v>44866</v>
      </c>
      <c r="E90" s="76"/>
      <c r="F90" s="75">
        <v>44896</v>
      </c>
      <c r="G90" s="76"/>
      <c r="H90" s="75">
        <v>44927</v>
      </c>
      <c r="I90" s="76"/>
      <c r="J90" s="75">
        <v>44958</v>
      </c>
      <c r="K90" s="76"/>
      <c r="L90" s="75">
        <v>44986</v>
      </c>
      <c r="M90" s="76"/>
      <c r="N90" s="75">
        <v>45017</v>
      </c>
      <c r="O90" s="76"/>
    </row>
    <row r="91" spans="2:18" ht="21" customHeight="1" x14ac:dyDescent="0.25">
      <c r="D91" s="77">
        <v>44868</v>
      </c>
      <c r="E91" s="78"/>
      <c r="F91" s="77">
        <v>44896</v>
      </c>
      <c r="G91" s="78"/>
      <c r="H91" s="77">
        <v>44566</v>
      </c>
      <c r="I91" s="78"/>
      <c r="J91" s="77">
        <v>44608</v>
      </c>
      <c r="K91" s="78"/>
      <c r="L91" s="77">
        <v>44622</v>
      </c>
      <c r="M91" s="78"/>
      <c r="N91" s="79">
        <v>44664</v>
      </c>
      <c r="O91" s="79"/>
    </row>
    <row r="92" spans="2:18" ht="21" customHeight="1" x14ac:dyDescent="0.25">
      <c r="D92" s="69">
        <v>44882</v>
      </c>
      <c r="E92" s="70"/>
      <c r="F92" s="69">
        <v>44917</v>
      </c>
      <c r="G92" s="70"/>
      <c r="H92" s="71" t="s">
        <v>71</v>
      </c>
      <c r="I92" s="72"/>
      <c r="J92" s="72"/>
      <c r="K92" s="73"/>
      <c r="L92" s="69">
        <v>44636</v>
      </c>
      <c r="M92" s="70"/>
      <c r="N92" s="74">
        <v>44678</v>
      </c>
      <c r="O92" s="74"/>
    </row>
    <row r="93" spans="2:18" ht="21" customHeight="1" x14ac:dyDescent="0.25">
      <c r="D93" s="67"/>
      <c r="E93" s="68"/>
      <c r="F93" s="67"/>
      <c r="G93" s="68"/>
      <c r="H93" s="67"/>
      <c r="I93" s="68"/>
      <c r="J93" s="67"/>
      <c r="K93" s="68"/>
      <c r="L93" s="69">
        <v>44650</v>
      </c>
      <c r="M93" s="70"/>
      <c r="N93" s="65"/>
      <c r="O93" s="65"/>
    </row>
    <row r="94" spans="2:18" ht="21" customHeight="1" x14ac:dyDescent="0.25">
      <c r="E94"/>
    </row>
    <row r="95" spans="2:18" ht="21" customHeight="1" x14ac:dyDescent="0.25">
      <c r="E95"/>
    </row>
    <row r="96" spans="2:18" ht="21" customHeight="1" x14ac:dyDescent="0.35">
      <c r="B96" s="56" t="s">
        <v>72</v>
      </c>
      <c r="E96"/>
    </row>
    <row r="97" spans="2:18" ht="21" customHeight="1" x14ac:dyDescent="0.35">
      <c r="B97" s="57" t="s">
        <v>73</v>
      </c>
      <c r="C97" s="57"/>
      <c r="D97" s="57"/>
      <c r="E97" s="57"/>
      <c r="F97" s="57"/>
      <c r="G97" s="57"/>
      <c r="H97" s="57"/>
      <c r="I97" s="57"/>
      <c r="J97" s="57"/>
      <c r="K97" s="57"/>
      <c r="L97" s="57"/>
      <c r="M97" s="57"/>
      <c r="N97" s="57"/>
      <c r="O97" s="57"/>
      <c r="P97" s="57"/>
      <c r="Q97" s="57"/>
      <c r="R97" s="57"/>
    </row>
    <row r="98" spans="2:18" s="57" customFormat="1" ht="21" customHeight="1" x14ac:dyDescent="0.35">
      <c r="B98" s="57" t="s">
        <v>74</v>
      </c>
    </row>
    <row r="99" spans="2:18" s="57" customFormat="1" ht="21" customHeight="1" x14ac:dyDescent="0.35">
      <c r="B99" s="57" t="s">
        <v>75</v>
      </c>
      <c r="J99" s="112"/>
      <c r="K99" s="58" t="s">
        <v>76</v>
      </c>
    </row>
    <row r="100" spans="2:18" s="57" customFormat="1" ht="21" customHeight="1" x14ac:dyDescent="0.35"/>
    <row r="101" spans="2:18" s="57" customFormat="1" ht="21" customHeight="1" x14ac:dyDescent="0.35"/>
    <row r="102" spans="2:18" s="57" customFormat="1" ht="21" customHeight="1" x14ac:dyDescent="0.35">
      <c r="D102" s="66" t="s">
        <v>77</v>
      </c>
      <c r="E102" s="66"/>
      <c r="F102" s="66"/>
      <c r="G102" s="66"/>
      <c r="H102" s="66" t="s">
        <v>78</v>
      </c>
      <c r="I102" s="66"/>
      <c r="J102" s="66"/>
      <c r="K102" s="66"/>
      <c r="L102" s="66" t="s">
        <v>23</v>
      </c>
      <c r="M102" s="66"/>
    </row>
    <row r="103" spans="2:18" s="57" customFormat="1" ht="21" customHeight="1" x14ac:dyDescent="0.35">
      <c r="D103" s="113"/>
      <c r="E103" s="114"/>
      <c r="F103" s="114"/>
      <c r="G103" s="115"/>
      <c r="H103" s="116"/>
      <c r="I103" s="116"/>
      <c r="J103" s="116"/>
      <c r="K103" s="116"/>
      <c r="L103" s="64" t="str">
        <f>IFERROR(IF(J99="","",IF(J99=1,D86,D86/2)),"")</f>
        <v/>
      </c>
      <c r="M103" s="64"/>
    </row>
    <row r="104" spans="2:18" s="57" customFormat="1" ht="21" customHeight="1" x14ac:dyDescent="0.35">
      <c r="D104" s="113"/>
      <c r="E104" s="114"/>
      <c r="F104" s="114"/>
      <c r="G104" s="115"/>
      <c r="H104" s="116"/>
      <c r="I104" s="116"/>
      <c r="J104" s="116"/>
      <c r="K104" s="116"/>
      <c r="L104" s="64" t="str">
        <f>IFERROR(IF(J99=2,D86/J99,""),"")</f>
        <v/>
      </c>
      <c r="M104" s="64"/>
    </row>
    <row r="105" spans="2:18" s="57" customFormat="1" ht="21" customHeight="1" x14ac:dyDescent="0.35">
      <c r="C105" s="58"/>
      <c r="D105" s="58"/>
      <c r="E105" s="58"/>
      <c r="F105" s="58"/>
      <c r="G105" s="58"/>
      <c r="H105" s="58"/>
      <c r="I105" s="58"/>
      <c r="J105" s="58"/>
      <c r="K105" s="58"/>
      <c r="L105" s="58"/>
    </row>
    <row r="106" spans="2:18" s="57" customFormat="1" ht="21" customHeight="1" x14ac:dyDescent="0.35">
      <c r="C106" s="58"/>
      <c r="D106" s="58"/>
      <c r="E106" s="58"/>
      <c r="F106" s="58"/>
    </row>
    <row r="107" spans="2:18" s="57" customFormat="1" ht="21" customHeight="1" x14ac:dyDescent="0.35">
      <c r="B107" s="56" t="s">
        <v>79</v>
      </c>
      <c r="C107" s="117"/>
      <c r="F107" s="58"/>
    </row>
    <row r="108" spans="2:18" s="57" customFormat="1" ht="21" customHeight="1" x14ac:dyDescent="0.35">
      <c r="C108" s="58"/>
      <c r="F108" s="58"/>
    </row>
    <row r="109" spans="2:18" s="57" customFormat="1" ht="21" customHeight="1" x14ac:dyDescent="0.35">
      <c r="B109" s="60" t="s">
        <v>80</v>
      </c>
      <c r="C109" s="61" t="s">
        <v>81</v>
      </c>
      <c r="D109" s="62"/>
      <c r="E109" s="62"/>
      <c r="H109" s="58"/>
      <c r="I109" s="58"/>
      <c r="J109" s="61" t="s">
        <v>82</v>
      </c>
      <c r="K109" s="63"/>
      <c r="L109" s="63"/>
      <c r="M109" s="63"/>
    </row>
    <row r="110" spans="2:18" s="57" customFormat="1" ht="21" customHeight="1" x14ac:dyDescent="0.35">
      <c r="C110" s="118"/>
      <c r="D110" s="119"/>
      <c r="E110" s="120"/>
      <c r="F110" s="58"/>
      <c r="G110" s="58"/>
      <c r="H110" s="58"/>
      <c r="J110" s="118"/>
      <c r="K110" s="119"/>
      <c r="L110" s="119"/>
      <c r="M110" s="120"/>
    </row>
    <row r="111" spans="2:18" s="57" customFormat="1" ht="21" customHeight="1" x14ac:dyDescent="0.35">
      <c r="C111" s="121"/>
      <c r="D111" s="122"/>
      <c r="E111" s="123"/>
      <c r="F111" s="58"/>
      <c r="G111" s="58"/>
      <c r="H111" s="58"/>
      <c r="J111" s="121"/>
      <c r="K111" s="122"/>
      <c r="L111" s="122"/>
      <c r="M111" s="123"/>
    </row>
    <row r="112" spans="2:18" s="57" customFormat="1" ht="21" customHeight="1" x14ac:dyDescent="0.35">
      <c r="C112" s="121"/>
      <c r="D112" s="122"/>
      <c r="E112" s="123"/>
      <c r="F112" s="58"/>
      <c r="G112" s="58"/>
      <c r="J112" s="121"/>
      <c r="K112" s="122"/>
      <c r="L112" s="122"/>
      <c r="M112" s="123"/>
    </row>
    <row r="113" spans="3:18" s="57" customFormat="1" ht="21" customHeight="1" x14ac:dyDescent="0.35">
      <c r="C113" s="124"/>
      <c r="D113" s="125"/>
      <c r="E113" s="126"/>
      <c r="J113" s="124"/>
      <c r="K113" s="125"/>
      <c r="L113" s="125"/>
      <c r="M113" s="126"/>
    </row>
    <row r="114" spans="3:18" s="57" customFormat="1" ht="21" customHeight="1" x14ac:dyDescent="0.35"/>
    <row r="115" spans="3:18" s="57" customFormat="1" ht="21" customHeight="1" x14ac:dyDescent="0.35"/>
    <row r="116" spans="3:18" s="57" customFormat="1" ht="21" hidden="1" customHeight="1" x14ac:dyDescent="0.45"/>
    <row r="117" spans="3:18" s="57" customFormat="1" ht="21" hidden="1" customHeight="1" x14ac:dyDescent="0.45"/>
    <row r="118" spans="3:18" s="57" customFormat="1" ht="21" hidden="1" customHeight="1" x14ac:dyDescent="0.45"/>
    <row r="119" spans="3:18" s="57" customFormat="1" ht="21" hidden="1" customHeight="1" x14ac:dyDescent="0.45"/>
    <row r="120" spans="3:18" s="57" customFormat="1" ht="21" hidden="1" customHeight="1" x14ac:dyDescent="0.45">
      <c r="I120"/>
      <c r="J120"/>
      <c r="K120"/>
      <c r="L120"/>
      <c r="M120"/>
      <c r="N120"/>
      <c r="O120"/>
      <c r="P120"/>
      <c r="Q120"/>
      <c r="R120"/>
    </row>
    <row r="121" spans="3:18" ht="21" hidden="1" customHeight="1" x14ac:dyDescent="0.3"/>
  </sheetData>
  <sheetProtection password="CB31" sheet="1" objects="1" scenarios="1"/>
  <mergeCells count="80">
    <mergeCell ref="B19:Q20"/>
    <mergeCell ref="J9:O9"/>
    <mergeCell ref="J10:O10"/>
    <mergeCell ref="J11:O11"/>
    <mergeCell ref="J12:O12"/>
    <mergeCell ref="B14:Q16"/>
    <mergeCell ref="B50:C50"/>
    <mergeCell ref="H22:J22"/>
    <mergeCell ref="O24:Q26"/>
    <mergeCell ref="B28:Q28"/>
    <mergeCell ref="B30:Q31"/>
    <mergeCell ref="B33:Q34"/>
    <mergeCell ref="B36:Q39"/>
    <mergeCell ref="B41:Q42"/>
    <mergeCell ref="K45:L45"/>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D84:E84"/>
    <mergeCell ref="B63:C63"/>
    <mergeCell ref="B64:C64"/>
    <mergeCell ref="B65:C65"/>
    <mergeCell ref="B66:C66"/>
    <mergeCell ref="B67:C67"/>
    <mergeCell ref="B68:C68"/>
    <mergeCell ref="B69:C69"/>
    <mergeCell ref="B70:C70"/>
    <mergeCell ref="B71:C71"/>
    <mergeCell ref="B72:C72"/>
    <mergeCell ref="B84:C84"/>
    <mergeCell ref="B85:C85"/>
    <mergeCell ref="D85:E85"/>
    <mergeCell ref="B86:C86"/>
    <mergeCell ref="D86:E86"/>
    <mergeCell ref="D90:E90"/>
    <mergeCell ref="H90:I90"/>
    <mergeCell ref="J90:K90"/>
    <mergeCell ref="L90:M90"/>
    <mergeCell ref="N90:O90"/>
    <mergeCell ref="D91:E91"/>
    <mergeCell ref="F91:G91"/>
    <mergeCell ref="H91:I91"/>
    <mergeCell ref="J91:K91"/>
    <mergeCell ref="L91:M91"/>
    <mergeCell ref="N91:O91"/>
    <mergeCell ref="F90:G90"/>
    <mergeCell ref="D92:E92"/>
    <mergeCell ref="F92:G92"/>
    <mergeCell ref="H92:K92"/>
    <mergeCell ref="L92:M92"/>
    <mergeCell ref="N92:O92"/>
    <mergeCell ref="N93:O93"/>
    <mergeCell ref="D102:G102"/>
    <mergeCell ref="H102:K102"/>
    <mergeCell ref="L102:M102"/>
    <mergeCell ref="D103:G103"/>
    <mergeCell ref="H103:K103"/>
    <mergeCell ref="L103:M103"/>
    <mergeCell ref="D93:E93"/>
    <mergeCell ref="F93:G93"/>
    <mergeCell ref="H93:I93"/>
    <mergeCell ref="J93:K93"/>
    <mergeCell ref="L93:M93"/>
    <mergeCell ref="D104:G104"/>
    <mergeCell ref="H104:K104"/>
    <mergeCell ref="L104:M104"/>
    <mergeCell ref="C110:E113"/>
    <mergeCell ref="J110:M113"/>
  </mergeCells>
  <dataValidations count="4">
    <dataValidation type="list" allowBlank="1" showInputMessage="1" showErrorMessage="1" sqref="J99">
      <formula1>"1,2"</formula1>
    </dataValidation>
    <dataValidation type="list" allowBlank="1" showInputMessage="1" showErrorMessage="1" sqref="L23:L26 E23:E26">
      <formula1>"6,11"</formula1>
    </dataValidation>
    <dataValidation type="list" operator="equal" allowBlank="1" showInputMessage="1" showErrorMessage="1" sqref="E57:E58">
      <formula1>"6"</formula1>
    </dataValidation>
    <dataValidation type="list" operator="equal" allowBlank="1" showInputMessage="1" showErrorMessage="1" sqref="E56">
      <formula1>"4"</formula1>
    </dataValidation>
  </dataValidations>
  <pageMargins left="0.11811023622047245" right="0.11811023622047245" top="0.74803149606299213" bottom="0.74803149606299213" header="0.31496062992125984" footer="0.31496062992125984"/>
  <pageSetup paperSize="9" scale="62" fitToHeight="0" orientation="landscape" r:id="rId1"/>
  <headerFooter>
    <oddFooter>&amp;C&amp;14Page &amp;P / &amp;N</oddFooter>
  </headerFooter>
  <rowBreaks count="1" manualBreakCount="1">
    <brk id="75"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Contrat fromage final</vt:lpstr>
      <vt:lpstr>'Contrat fromage final'!Zone_d_impression</vt:lpstr>
      <vt:lpstr>Zone_tableau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WINCKLER</dc:creator>
  <cp:lastModifiedBy>Remy Tu</cp:lastModifiedBy>
  <cp:lastPrinted>2022-10-02T16:12:08Z</cp:lastPrinted>
  <dcterms:created xsi:type="dcterms:W3CDTF">2022-10-01T15:07:57Z</dcterms:created>
  <dcterms:modified xsi:type="dcterms:W3CDTF">2022-10-05T06:22:13Z</dcterms:modified>
</cp:coreProperties>
</file>