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28680" yWindow="-120" windowWidth="25440" windowHeight="15390"/>
  </bookViews>
  <sheets>
    <sheet name="Contrat fromage final" sheetId="1" r:id="rId1"/>
  </sheets>
  <definedNames>
    <definedName name="_xlnm.Print_Area" localSheetId="0">'Contrat fromage final'!$B$1:$Q$113</definedName>
    <definedName name="Zone_tableau">'Contrat fromage final'!$B$45:$Q$75</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04" i="1" l="1"/>
  <c r="L103" i="1"/>
  <c r="B81" i="1"/>
  <c r="P72" i="1"/>
  <c r="O72" i="1"/>
  <c r="N72" i="1"/>
  <c r="M72" i="1"/>
  <c r="L72" i="1"/>
  <c r="K72" i="1"/>
  <c r="J72" i="1"/>
  <c r="I72" i="1"/>
  <c r="H72" i="1"/>
  <c r="G72" i="1"/>
  <c r="F72" i="1"/>
  <c r="E72" i="1"/>
  <c r="Q71" i="1"/>
  <c r="Q70" i="1"/>
  <c r="Q69" i="1"/>
  <c r="Q67" i="1"/>
  <c r="Q66" i="1"/>
  <c r="Q65" i="1"/>
  <c r="Q64" i="1"/>
  <c r="Q63" i="1"/>
  <c r="Q62" i="1"/>
  <c r="Q61" i="1"/>
  <c r="Q60" i="1"/>
  <c r="Q59" i="1"/>
  <c r="Q58" i="1"/>
  <c r="Q57" i="1"/>
  <c r="Q56" i="1"/>
  <c r="Q55" i="1"/>
  <c r="Q54" i="1"/>
  <c r="Q53" i="1"/>
  <c r="Q52" i="1"/>
  <c r="Q51" i="1"/>
  <c r="Q50" i="1"/>
  <c r="Q49" i="1"/>
  <c r="Q48" i="1"/>
  <c r="P47" i="1"/>
  <c r="O47" i="1"/>
  <c r="N47" i="1"/>
  <c r="M47" i="1"/>
  <c r="L47" i="1"/>
  <c r="K47" i="1"/>
  <c r="J47" i="1"/>
  <c r="I47" i="1"/>
  <c r="H47" i="1"/>
  <c r="G47" i="1"/>
  <c r="F47" i="1"/>
  <c r="B44" i="1"/>
  <c r="X26" i="1"/>
  <c r="T26" i="1"/>
  <c r="M26" i="1"/>
  <c r="F26" i="1"/>
  <c r="X25" i="1"/>
  <c r="T25" i="1"/>
  <c r="M25" i="1"/>
  <c r="F25" i="1"/>
  <c r="X24" i="1"/>
  <c r="T24" i="1"/>
  <c r="M24" i="1"/>
  <c r="F24" i="1"/>
  <c r="X23" i="1"/>
  <c r="T23" i="1"/>
  <c r="M23" i="1"/>
  <c r="F23" i="1"/>
  <c r="D84" i="1" s="1"/>
  <c r="F44" i="1" l="1"/>
  <c r="K45" i="1"/>
  <c r="Q72" i="1"/>
  <c r="D85" i="1" s="1"/>
  <c r="D86" i="1" s="1"/>
  <c r="F81" i="1"/>
</calcChain>
</file>

<file path=xl/sharedStrings.xml><?xml version="1.0" encoding="utf-8"?>
<sst xmlns="http://schemas.openxmlformats.org/spreadsheetml/2006/main" count="112" uniqueCount="83">
  <si>
    <t xml:space="preserve">AMAP Croix-Luizet – 67 rue Octavie – VILLEURBANNE – http://amapcroixluizet.eu/ </t>
  </si>
  <si>
    <r>
      <t xml:space="preserve">Contrat d’Engagement Mutuel - </t>
    </r>
    <r>
      <rPr>
        <b/>
        <sz val="18"/>
        <color theme="1"/>
        <rFont val="Calibri"/>
        <family val="2"/>
        <scheme val="minor"/>
      </rPr>
      <t>FROMAGES et CHARCUTERIE</t>
    </r>
    <r>
      <rPr>
        <sz val="18"/>
        <color theme="1"/>
        <rFont val="Calibri"/>
        <family val="2"/>
        <scheme val="minor"/>
      </rPr>
      <t xml:space="preserve"> - HIVER 2022 du jeudi 03/11/2022 au 27/04/2023</t>
    </r>
  </si>
  <si>
    <t>Ce contrat est organisé par l’AMAP CROIX-LUIZET et est régi par les statuts et le règlement intérieur de l’Association.</t>
  </si>
  <si>
    <t>L'adhérent-e et le-la producteur-trice s’engagent à respecter le présent contrat, les statuts et le Règlement Intérieur de «l’AMAP CROIX LUIZET» et la charte des AMAP.</t>
  </si>
  <si>
    <r>
      <t xml:space="preserve">Référente AMAP Croix Luizet : </t>
    </r>
    <r>
      <rPr>
        <b/>
        <sz val="16"/>
        <color theme="1"/>
        <rFont val="Calibri"/>
        <family val="2"/>
        <scheme val="minor"/>
      </rPr>
      <t>dominiquewinckler69@gmail.com</t>
    </r>
    <r>
      <rPr>
        <sz val="16"/>
        <color theme="1"/>
        <rFont val="Calibri"/>
        <family val="2"/>
        <scheme val="minor"/>
      </rPr>
      <t xml:space="preserve"> (Tél. 06 34 64 28 42)</t>
    </r>
  </si>
  <si>
    <t>Il est établi entre :</t>
  </si>
  <si>
    <t>et Le dénommé Membre Adhérent</t>
  </si>
  <si>
    <t>Le dénommé Producteur,</t>
  </si>
  <si>
    <t>M./Mme</t>
  </si>
  <si>
    <t xml:space="preserve"> </t>
  </si>
  <si>
    <t>LA FERME DES CHARMES</t>
  </si>
  <si>
    <t>Adresse</t>
  </si>
  <si>
    <t>Nathalie MARTINET</t>
  </si>
  <si>
    <t>Email</t>
  </si>
  <si>
    <t>Les CHAZOTTES 69770 MONTROTTIER</t>
  </si>
  <si>
    <t>Portable</t>
  </si>
  <si>
    <r>
      <rPr>
        <b/>
        <sz val="16"/>
        <color theme="1"/>
        <rFont val="Calibri"/>
        <family val="2"/>
        <scheme val="minor"/>
      </rPr>
      <t>Engagement réciproque :</t>
    </r>
    <r>
      <rPr>
        <sz val="16"/>
        <color theme="1"/>
        <rFont val="Calibri"/>
        <family val="2"/>
        <scheme val="minor"/>
      </rPr>
      <t xml:space="preserve">   La productrice s’engage à fournir un panier de fromages fermiers frais et secs et de faisselles, un choix de formages à l'unité, issus de son exploitation pour le lait de chèvre et issus de l’exploitation de son partenaire Pierre-Jean CHAVEROT (Montrottier – 69) pour le lait de vache AB, ainsi que des produits transformés issus de son élevage, une fois toutes les deux semaines. Elle s’engage à mener son exploitation dans un esprit de respect de la nature, de l’animal (alimentation sans OGM) et de l’environnement.</t>
    </r>
  </si>
  <si>
    <t>La productrice s’engage à tout mettre en oeuvre pour respecter la quantité et la qualité des produits prévus. Huit types de paniers sont proposés :</t>
  </si>
  <si>
    <t>Le membre adhérent s’engage à acheter 11 (bi-mensuels ou 3 fois par mois en fonction du mois) ou 6 (mensuels) paniers en acceptant les conséquences d’aléas climatiques ou autres pouvant avoir un impact sur la qualité ou la quantité de produits dans le panier. Une commande de produits transformés au choix, s’ajoute à ce contrat (voir tableau à la suite).</t>
  </si>
  <si>
    <t>Indiquez votre choix :</t>
  </si>
  <si>
    <t>Paniers 2-3 personnes</t>
  </si>
  <si>
    <t>Prix unitaire</t>
  </si>
  <si>
    <t>nombre de paniers*</t>
  </si>
  <si>
    <t>Montant</t>
  </si>
  <si>
    <t>Paniers 4-5 personnes</t>
  </si>
  <si>
    <t>CHEVRE</t>
  </si>
  <si>
    <t>MIXTE</t>
  </si>
  <si>
    <t>* Le panier mensuel (6) est distribué la 1ère livraison du mois ou bien à la date en jaune dans le calendrier</t>
  </si>
  <si>
    <t>VACHE</t>
  </si>
  <si>
    <t>MÉLANGÉ</t>
  </si>
  <si>
    <r>
      <rPr>
        <b/>
        <sz val="16"/>
        <color theme="1"/>
        <rFont val="Calibri"/>
        <family val="2"/>
        <scheme val="minor"/>
      </rPr>
      <t>DUREE :</t>
    </r>
    <r>
      <rPr>
        <sz val="16"/>
        <color theme="1"/>
        <rFont val="Calibri"/>
        <family val="2"/>
        <scheme val="minor"/>
      </rPr>
      <t xml:space="preserve">    Saison hiver 2022/2023 : l’abonnement débute le </t>
    </r>
    <r>
      <rPr>
        <b/>
        <sz val="16"/>
        <color theme="1"/>
        <rFont val="Calibri"/>
        <family val="2"/>
        <scheme val="minor"/>
      </rPr>
      <t>Jeudi 03 Novembre 2022</t>
    </r>
    <r>
      <rPr>
        <sz val="16"/>
        <color theme="1"/>
        <rFont val="Calibri"/>
        <family val="2"/>
        <scheme val="minor"/>
      </rPr>
      <t xml:space="preserve"> et se termine le </t>
    </r>
    <r>
      <rPr>
        <b/>
        <sz val="16"/>
        <color theme="1"/>
        <rFont val="Calibri"/>
        <family val="2"/>
        <scheme val="minor"/>
      </rPr>
      <t>jeudi 27 avril 2023</t>
    </r>
    <r>
      <rPr>
        <sz val="16"/>
        <color theme="1"/>
        <rFont val="Calibri"/>
        <family val="2"/>
        <scheme val="minor"/>
      </rPr>
      <t xml:space="preserve"> (</t>
    </r>
    <r>
      <rPr>
        <u/>
        <sz val="16"/>
        <color theme="1"/>
        <rFont val="Calibri"/>
        <family val="2"/>
        <scheme val="minor"/>
      </rPr>
      <t>pas de distribution du 05/01 au 16/02</t>
    </r>
    <r>
      <rPr>
        <sz val="16"/>
        <color theme="1"/>
        <rFont val="Calibri"/>
        <family val="2"/>
        <scheme val="minor"/>
      </rPr>
      <t xml:space="preserve"> - voir calendrier de l’AMAP)</t>
    </r>
  </si>
  <si>
    <r>
      <rPr>
        <b/>
        <sz val="16"/>
        <color theme="1"/>
        <rFont val="Calibri"/>
        <family val="2"/>
        <scheme val="minor"/>
      </rPr>
      <t>CALENDRIER :</t>
    </r>
    <r>
      <rPr>
        <sz val="16"/>
        <color theme="1"/>
        <rFont val="Calibri"/>
        <family val="2"/>
        <scheme val="minor"/>
      </rPr>
      <t xml:space="preserve">   Les parties s’engagent à respecter le calendrier qu’elles auront préalablement défini dans le calendrier ci-après. Les paniers mensuels sont livrés généralement, le 1er jeudi du mois (en jaune dans le calendrier) sauf pendant la période de tarissement Début JANVIER à  Fin mi FEVRIER.</t>
    </r>
  </si>
  <si>
    <r>
      <rPr>
        <b/>
        <sz val="16"/>
        <color theme="1"/>
        <rFont val="Calibri"/>
        <family val="2"/>
        <scheme val="minor"/>
      </rPr>
      <t>MODALITES DE LIVRAISON :</t>
    </r>
    <r>
      <rPr>
        <sz val="16"/>
        <color theme="1"/>
        <rFont val="Calibri"/>
        <family val="2"/>
        <scheme val="minor"/>
      </rPr>
      <t xml:space="preserve">   Les livraisons sont effectuées exclusivement à la Maison du Citoyen, 67 rue Octavie – 69100 VILLEURBANNE, les jeudis soir de 19h00 à 20h00. Toutefois en accord avec le producteur, et suivant les mesures sanitaires en vigueur, le Conseil d’Administration peut modifier exceptionnellement le lieu, le jour ou l’horaire de livraison.</t>
    </r>
  </si>
  <si>
    <t>En cas d’impossibilité pour le producteur d’assurer une livraison, le Conseil d’Administration et le-la référent-e producteur rechercheront, dans le respect des parties et de l’éthique de l’AMAP une solution compensatrice.
En cas d’impossibilité pour le membre adhérent de respecter le calendrier et de venir récupérer sa commande, les membres chargés de la distribution disposeront des paniers restants qui seront donnés à une association caritative ou distribués aux Amapiens présents. Aucun panier ne sera remboursé.</t>
  </si>
  <si>
    <r>
      <rPr>
        <b/>
        <sz val="16"/>
        <color theme="1"/>
        <rFont val="Calibri"/>
        <family val="2"/>
        <scheme val="minor"/>
      </rPr>
      <t>RUPTURE DU CONTRAT :</t>
    </r>
    <r>
      <rPr>
        <sz val="16"/>
        <color theme="1"/>
        <rFont val="Calibri"/>
        <family val="2"/>
        <scheme val="minor"/>
      </rPr>
      <t xml:space="preserve">   Ce contrat peut être interrompu unilatéralement par le membre adhérent, si et seulement si, un remplaçant est trouvé immédiatement, de sorte que le producteur ne soit pas pénalisé financièrement. Ce contrat peut être rompu bilatéralement à tout moment. En cas de désaccord, c’est au Conseil d’Administration de statuer.</t>
    </r>
  </si>
  <si>
    <t xml:space="preserve">SOUS-TOTAL Paniers de fromage : </t>
  </si>
  <si>
    <t>Entrez une quantité (exemple : 1)</t>
  </si>
  <si>
    <t>Consigne</t>
  </si>
  <si>
    <t>Prix</t>
  </si>
  <si>
    <t>Terrine chèvre/Armagnac pot de 180g</t>
  </si>
  <si>
    <t>Terrine chèvre/piment d’Espelette - pot de 180 g</t>
  </si>
  <si>
    <t>Civet de chèvre - bocal de 780g</t>
  </si>
  <si>
    <t>Rillettes chèvre nature - pot de 180 g</t>
  </si>
  <si>
    <t>Rillettes chèvre trompettes de la mort</t>
  </si>
  <si>
    <t>Rillettes chèvre à la noisette* - pot de 180g</t>
  </si>
  <si>
    <t>Rillettes chèvre poivre vert* - pot de 180g</t>
  </si>
  <si>
    <t>*Saucisson chèvre sec (20€/kg) 
compter 8€ par saucisson</t>
  </si>
  <si>
    <t xml:space="preserve">  </t>
  </si>
  <si>
    <t>**4 yaourts de vache AB (consigne 4.00€ la 1ère fois)</t>
  </si>
  <si>
    <t>**6 yaourts de vache AB (consigne 6.00€ la 1ère fois)</t>
  </si>
  <si>
    <t>**6 yaourts de CHEVRE (consigne 6.00€ la 1ère fois)</t>
  </si>
  <si>
    <t>6 fromages blancs de vache AB</t>
  </si>
  <si>
    <t>6 fromages blancs chèvre</t>
  </si>
  <si>
    <t>6 fromages blancs de mélange 
(1/3 lait chèvre +2/3 lait vache)</t>
  </si>
  <si>
    <t xml:space="preserve">1 pot de fromage blanc vache (1 kg) </t>
  </si>
  <si>
    <t>Rondelé (fromage de vache ail, ciboulette)</t>
  </si>
  <si>
    <t>Coeur au thym fromage de vache</t>
  </si>
  <si>
    <t>Pyramide antillaise fromage de vache poivron piments</t>
  </si>
  <si>
    <t>Pavé aux noix fromage de vache</t>
  </si>
  <si>
    <t>Pyramide crèmeuse chèvre</t>
  </si>
  <si>
    <t>Bûche cendrée chèvre</t>
  </si>
  <si>
    <t>Cervelle de canut</t>
  </si>
  <si>
    <t>Bouchon apéritif barquette de 100gr vache nature</t>
  </si>
  <si>
    <t>Bouchon apéritif barquette de 100gr chèvre nature</t>
  </si>
  <si>
    <t>SOUS–TOTAL Charcuterie, fromages, laitages</t>
  </si>
  <si>
    <t>**Un réajustement sur les saucissons sera effectué à la fin du contrat.</t>
  </si>
  <si>
    <t>***Les consignes sont rendues quand il n’y a plus de commandes de yaourts. Prix de la consigne = 1€/pot. En fin de contrat les consignes non rendues seront facturées. (Les faisselles ne sont pas consignées)</t>
  </si>
  <si>
    <t>SYNTHESE</t>
  </si>
  <si>
    <t>SOUS–TOTAL Paniers de fromage</t>
  </si>
  <si>
    <t>TOTAL Général</t>
  </si>
  <si>
    <t>CALENDRIER DES LIVRAISONS</t>
  </si>
  <si>
    <t>Naissances des Chevreaux</t>
  </si>
  <si>
    <t>REGLEMENT</t>
  </si>
  <si>
    <r>
      <t xml:space="preserve">Le règlement par chèque se fait à l’ordre de </t>
    </r>
    <r>
      <rPr>
        <b/>
        <sz val="18"/>
        <color theme="1"/>
        <rFont val="Calibri"/>
        <family val="2"/>
        <scheme val="minor"/>
      </rPr>
      <t>LA FERME DES CHARMES</t>
    </r>
  </si>
  <si>
    <t>(Un seul règlement : pas besoin de séparer les "paniers fromages" des autres produits)</t>
  </si>
  <si>
    <r>
      <t xml:space="preserve">Possibilité de payer en 2 fois (Montant total du contrat divisé par 2).         </t>
    </r>
    <r>
      <rPr>
        <u/>
        <sz val="18"/>
        <color theme="1"/>
        <rFont val="Calibri"/>
        <family val="2"/>
        <scheme val="minor"/>
      </rPr>
      <t>Je choisis de payer en</t>
    </r>
    <r>
      <rPr>
        <sz val="18"/>
        <color theme="1"/>
        <rFont val="Calibri"/>
        <family val="2"/>
        <scheme val="minor"/>
      </rPr>
      <t xml:space="preserve"> :</t>
    </r>
  </si>
  <si>
    <t>fois.</t>
  </si>
  <si>
    <t>Banque</t>
  </si>
  <si>
    <t>N° de chèque</t>
  </si>
  <si>
    <t>DATE :                           le</t>
  </si>
  <si>
    <t>SIGNATURES</t>
  </si>
  <si>
    <t>La productrice Nathalie Martinet</t>
  </si>
  <si>
    <t>Le membre adhérent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</si>
</sst>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164" formatCode="#,##0.00\ &quot;€&quot;"/>
    <numFmt numFmtId="165" formatCode="#,##0\ &quot;€&quot;"/>
    <numFmt numFmtId="166" formatCode="mmmm\-yyyy"/>
  </numFmts>
  <fonts count="29" x14ac:knownFonts="1">
    <font>
      <sz val="11"/>
      <color theme="1"/>
      <name val="Calibri"/>
      <family val="2"/>
      <scheme val="minor"/>
    </font>
    <font>
      <sz val="11"/>
      <color theme="1"/>
      <name val="Calibri"/>
      <family val="2"/>
      <scheme val="minor"/>
    </font>
    <font>
      <sz val="11"/>
      <color theme="0"/>
      <name val="Calibri"/>
      <family val="2"/>
      <scheme val="minor"/>
    </font>
    <font>
      <u/>
      <sz val="11"/>
      <color theme="10"/>
      <name val="Calibri"/>
      <family val="2"/>
      <scheme val="minor"/>
    </font>
    <font>
      <b/>
      <sz val="18"/>
      <color theme="1"/>
      <name val="Calibri"/>
      <family val="2"/>
      <scheme val="minor"/>
    </font>
    <font>
      <b/>
      <sz val="12"/>
      <color theme="1"/>
      <name val="Calibri"/>
      <family val="2"/>
      <scheme val="minor"/>
    </font>
    <font>
      <sz val="18"/>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sz val="16"/>
      <color theme="1"/>
      <name val="Calibri"/>
      <family val="2"/>
      <scheme val="minor"/>
    </font>
    <font>
      <b/>
      <sz val="16"/>
      <color theme="1"/>
      <name val="Calibri"/>
      <family val="2"/>
      <scheme val="minor"/>
    </font>
    <font>
      <sz val="16"/>
      <color rgb="FFFF0000"/>
      <name val="Calibri"/>
      <family val="2"/>
      <scheme val="minor"/>
    </font>
    <font>
      <b/>
      <sz val="14"/>
      <color rgb="FF00B050"/>
      <name val="Calibri"/>
      <family val="2"/>
      <scheme val="minor"/>
    </font>
    <font>
      <sz val="14"/>
      <name val="Calibri"/>
      <family val="2"/>
      <scheme val="minor"/>
    </font>
    <font>
      <b/>
      <sz val="14"/>
      <color theme="9"/>
      <name val="Calibri"/>
      <family val="2"/>
      <scheme val="minor"/>
    </font>
    <font>
      <b/>
      <sz val="14"/>
      <color rgb="FF00B0F0"/>
      <name val="Calibri"/>
      <family val="2"/>
      <scheme val="minor"/>
    </font>
    <font>
      <b/>
      <sz val="14"/>
      <color rgb="FF7030A0"/>
      <name val="Calibri"/>
      <family val="2"/>
      <scheme val="minor"/>
    </font>
    <font>
      <u/>
      <sz val="16"/>
      <color theme="1"/>
      <name val="Calibri"/>
      <family val="2"/>
      <scheme val="minor"/>
    </font>
    <font>
      <b/>
      <sz val="22"/>
      <color theme="1"/>
      <name val="Calibri"/>
      <family val="2"/>
      <scheme val="minor"/>
    </font>
    <font>
      <sz val="22"/>
      <color theme="1"/>
      <name val="Calibri"/>
      <family val="2"/>
      <scheme val="minor"/>
    </font>
    <font>
      <b/>
      <sz val="22"/>
      <name val="Calibri"/>
      <family val="2"/>
      <scheme val="minor"/>
    </font>
    <font>
      <b/>
      <sz val="20"/>
      <color theme="1"/>
      <name val="Calibri"/>
      <family val="2"/>
      <scheme val="minor"/>
    </font>
    <font>
      <sz val="20"/>
      <color theme="1"/>
      <name val="Calibri"/>
      <family val="2"/>
      <scheme val="minor"/>
    </font>
    <font>
      <b/>
      <sz val="20"/>
      <name val="Calibri"/>
      <family val="2"/>
      <scheme val="minor"/>
    </font>
    <font>
      <b/>
      <sz val="26"/>
      <color theme="1"/>
      <name val="Calibri"/>
      <family val="2"/>
      <scheme val="minor"/>
    </font>
    <font>
      <sz val="26"/>
      <color theme="1"/>
      <name val="Calibri"/>
      <family val="2"/>
      <scheme val="minor"/>
    </font>
    <font>
      <u/>
      <sz val="18"/>
      <color theme="1"/>
      <name val="Calibri"/>
      <family val="2"/>
      <scheme val="minor"/>
    </font>
    <font>
      <b/>
      <sz val="11"/>
      <color theme="1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rgb="FFFFFFCC"/>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tint="-0.149998474074526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cellStyleXfs>
  <cellXfs count="127">
    <xf numFmtId="0" fontId="0" fillId="0" borderId="0" xfId="0"/>
    <xf numFmtId="0" fontId="4" fillId="0" borderId="0" xfId="0" applyFont="1" applyAlignment="1">
      <alignment horizontal="centerContinuous"/>
    </xf>
    <xf numFmtId="0" fontId="5" fillId="0" borderId="0" xfId="0" applyFont="1" applyAlignment="1">
      <alignment horizontal="centerContinuous"/>
    </xf>
    <xf numFmtId="0" fontId="0" fillId="0" borderId="0" xfId="0" applyAlignment="1">
      <alignment horizontal="centerContinuous"/>
    </xf>
    <xf numFmtId="0" fontId="6" fillId="0" borderId="0" xfId="0" applyFont="1" applyAlignment="1">
      <alignment horizontal="centerContinuous"/>
    </xf>
    <xf numFmtId="0" fontId="7" fillId="0" borderId="0" xfId="0" applyFont="1" applyAlignment="1">
      <alignment horizontal="centerContinuous"/>
    </xf>
    <xf numFmtId="0" fontId="8" fillId="0" borderId="0" xfId="0" applyFont="1" applyAlignment="1">
      <alignment horizontal="left"/>
    </xf>
    <xf numFmtId="0" fontId="9" fillId="0" borderId="0" xfId="0" applyFont="1"/>
    <xf numFmtId="0" fontId="10" fillId="0" borderId="0" xfId="0" applyFont="1" applyAlignment="1">
      <alignment horizontal="left"/>
    </xf>
    <xf numFmtId="0" fontId="10" fillId="0" borderId="0" xfId="0" applyFont="1"/>
    <xf numFmtId="0" fontId="10" fillId="0" borderId="0" xfId="0" applyFont="1" applyAlignment="1">
      <alignment horizontal="right" indent="1"/>
    </xf>
    <xf numFmtId="0" fontId="11" fillId="0" borderId="0" xfId="0" applyFont="1"/>
    <xf numFmtId="0" fontId="11" fillId="0" borderId="0" xfId="0" applyFont="1" applyAlignment="1">
      <alignment horizontal="left"/>
    </xf>
    <xf numFmtId="0" fontId="8" fillId="0" borderId="0" xfId="0" applyFont="1"/>
    <xf numFmtId="0" fontId="5" fillId="0" borderId="0" xfId="0" applyFont="1" applyAlignment="1">
      <alignment horizontal="left"/>
    </xf>
    <xf numFmtId="0" fontId="8" fillId="0" borderId="0" xfId="0" applyFont="1" applyAlignment="1">
      <alignment vertical="top"/>
    </xf>
    <xf numFmtId="0" fontId="12" fillId="0" borderId="1" xfId="0" applyFont="1" applyBorder="1" applyAlignment="1">
      <alignment horizontal="righ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0" xfId="0" applyFont="1" applyAlignment="1">
      <alignment vertical="center"/>
    </xf>
    <xf numFmtId="0" fontId="7" fillId="0" borderId="0" xfId="0" applyFont="1" applyAlignment="1">
      <alignment vertical="top" wrapText="1"/>
    </xf>
    <xf numFmtId="0" fontId="9" fillId="0" borderId="4" xfId="0" applyFont="1" applyBorder="1" applyAlignment="1">
      <alignment horizontal="right"/>
    </xf>
    <xf numFmtId="164" fontId="13" fillId="0" borderId="0" xfId="1" applyNumberFormat="1" applyFont="1" applyBorder="1" applyAlignment="1">
      <alignment horizontal="center"/>
    </xf>
    <xf numFmtId="164" fontId="9" fillId="0" borderId="5" xfId="0" applyNumberFormat="1" applyFont="1" applyBorder="1" applyAlignment="1">
      <alignment horizontal="center" vertical="center" wrapText="1"/>
    </xf>
    <xf numFmtId="0" fontId="0" fillId="0" borderId="4" xfId="0" applyBorder="1"/>
    <xf numFmtId="0" fontId="9" fillId="0" borderId="0" xfId="0" applyFont="1" applyAlignment="1">
      <alignment horizontal="right"/>
    </xf>
    <xf numFmtId="0" fontId="14" fillId="3" borderId="0" xfId="0" applyFont="1" applyFill="1"/>
    <xf numFmtId="164" fontId="15" fillId="0" borderId="0" xfId="1" applyNumberFormat="1" applyFont="1" applyBorder="1" applyAlignment="1">
      <alignment horizontal="center"/>
    </xf>
    <xf numFmtId="164" fontId="16" fillId="0" borderId="0" xfId="1" applyNumberFormat="1" applyFont="1" applyBorder="1" applyAlignment="1">
      <alignment horizontal="center"/>
    </xf>
    <xf numFmtId="0" fontId="9" fillId="0" borderId="6" xfId="0" applyFont="1" applyBorder="1" applyAlignment="1">
      <alignment horizontal="right"/>
    </xf>
    <xf numFmtId="164" fontId="17" fillId="0" borderId="7" xfId="1" applyNumberFormat="1" applyFont="1" applyBorder="1" applyAlignment="1">
      <alignment horizontal="center"/>
    </xf>
    <xf numFmtId="164" fontId="9" fillId="0" borderId="8" xfId="0" applyNumberFormat="1" applyFont="1" applyBorder="1" applyAlignment="1">
      <alignment horizontal="center" vertical="center" wrapText="1"/>
    </xf>
    <xf numFmtId="0" fontId="0" fillId="0" borderId="6" xfId="0" applyBorder="1"/>
    <xf numFmtId="0" fontId="9" fillId="0" borderId="7" xfId="0" applyFont="1" applyBorder="1"/>
    <xf numFmtId="0" fontId="9" fillId="0" borderId="7" xfId="0" applyFont="1" applyBorder="1" applyAlignment="1">
      <alignment horizontal="right"/>
    </xf>
    <xf numFmtId="0" fontId="19" fillId="0" borderId="0" xfId="0" applyFont="1"/>
    <xf numFmtId="0" fontId="20" fillId="0" borderId="0" xfId="0" applyFont="1"/>
    <xf numFmtId="0" fontId="21" fillId="0" borderId="0" xfId="0" applyFont="1"/>
    <xf numFmtId="0" fontId="22" fillId="0" borderId="0" xfId="0" applyFont="1"/>
    <xf numFmtId="0" fontId="23" fillId="0" borderId="0" xfId="0" applyFont="1"/>
    <xf numFmtId="0" fontId="24" fillId="0" borderId="0" xfId="0" applyFont="1"/>
    <xf numFmtId="0" fontId="0" fillId="0" borderId="0" xfId="0" applyAlignment="1">
      <alignment horizontal="center"/>
    </xf>
    <xf numFmtId="0" fontId="2" fillId="0" borderId="0" xfId="0" applyFont="1"/>
    <xf numFmtId="0" fontId="9" fillId="0" borderId="9" xfId="0" applyFont="1" applyBorder="1" applyAlignment="1">
      <alignment horizontal="center" vertical="center" wrapText="1"/>
    </xf>
    <xf numFmtId="16" fontId="10" fillId="4" borderId="9" xfId="0" applyNumberFormat="1" applyFont="1" applyFill="1" applyBorder="1" applyAlignment="1">
      <alignment horizontal="center" vertical="center" wrapText="1"/>
    </xf>
    <xf numFmtId="16" fontId="10" fillId="0" borderId="9" xfId="0" applyNumberFormat="1" applyFont="1" applyBorder="1" applyAlignment="1">
      <alignment horizontal="center" vertical="center" wrapText="1"/>
    </xf>
    <xf numFmtId="0" fontId="0" fillId="0" borderId="0" xfId="0" applyAlignment="1">
      <alignment horizontal="center" vertical="center"/>
    </xf>
    <xf numFmtId="164" fontId="9" fillId="0" borderId="9" xfId="1" applyNumberFormat="1" applyFont="1" applyBorder="1" applyAlignment="1">
      <alignment horizontal="center" vertical="center" wrapText="1"/>
    </xf>
    <xf numFmtId="164" fontId="9" fillId="0" borderId="9" xfId="0" applyNumberFormat="1" applyFont="1" applyBorder="1" applyAlignment="1">
      <alignment horizontal="center" vertical="center" wrapText="1"/>
    </xf>
    <xf numFmtId="0" fontId="8" fillId="2" borderId="11" xfId="0" applyFont="1" applyFill="1" applyBorder="1" applyAlignment="1">
      <alignment vertical="center" wrapText="1"/>
    </xf>
    <xf numFmtId="164" fontId="9" fillId="2" borderId="9" xfId="0" applyNumberFormat="1" applyFont="1" applyFill="1" applyBorder="1" applyAlignment="1">
      <alignment horizontal="center" vertical="center" wrapText="1"/>
    </xf>
    <xf numFmtId="164" fontId="8" fillId="2" borderId="9" xfId="0" applyNumberFormat="1" applyFont="1" applyFill="1" applyBorder="1" applyAlignment="1">
      <alignment horizontal="center" vertical="center" wrapText="1"/>
    </xf>
    <xf numFmtId="0" fontId="25" fillId="0" borderId="0" xfId="0" applyFont="1" applyAlignment="1">
      <alignment horizontal="centerContinuous"/>
    </xf>
    <xf numFmtId="0" fontId="26" fillId="0" borderId="0" xfId="0" applyFont="1" applyAlignment="1">
      <alignment horizontal="centerContinuous"/>
    </xf>
    <xf numFmtId="0" fontId="26" fillId="0" borderId="0" xfId="0" applyFont="1"/>
    <xf numFmtId="0" fontId="0" fillId="0" borderId="0" xfId="0" applyAlignment="1">
      <alignment horizontal="center" vertical="center" wrapText="1"/>
    </xf>
    <xf numFmtId="0" fontId="4" fillId="0" borderId="0" xfId="0" applyFont="1"/>
    <xf numFmtId="0" fontId="6" fillId="0" borderId="0" xfId="0" applyFont="1"/>
    <xf numFmtId="0" fontId="6" fillId="0" borderId="0" xfId="0" applyFont="1" applyAlignment="1">
      <alignment horizontal="center"/>
    </xf>
    <xf numFmtId="0" fontId="6" fillId="0" borderId="0" xfId="0" applyFont="1" applyAlignment="1">
      <alignment horizontal="center" vertical="center" wrapText="1"/>
    </xf>
    <xf numFmtId="0" fontId="4" fillId="0" borderId="0" xfId="0" applyFont="1" applyAlignment="1">
      <alignment horizontal="left"/>
    </xf>
    <xf numFmtId="0" fontId="4" fillId="7" borderId="0" xfId="0" applyFont="1" applyFill="1"/>
    <xf numFmtId="0" fontId="6" fillId="7" borderId="0" xfId="0" applyFont="1" applyFill="1"/>
    <xf numFmtId="0" fontId="6" fillId="7" borderId="0" xfId="0" applyFont="1" applyFill="1" applyAlignment="1">
      <alignment horizontal="center"/>
    </xf>
    <xf numFmtId="164" fontId="6" fillId="0" borderId="9" xfId="0" applyNumberFormat="1" applyFont="1" applyBorder="1" applyAlignment="1">
      <alignment horizontal="center"/>
    </xf>
    <xf numFmtId="0" fontId="10" fillId="0" borderId="9" xfId="0" applyFont="1" applyBorder="1" applyAlignment="1">
      <alignment horizontal="center" vertical="center"/>
    </xf>
    <xf numFmtId="0" fontId="4" fillId="0" borderId="9" xfId="0" applyFont="1" applyBorder="1" applyAlignment="1">
      <alignment horizont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16" fontId="10" fillId="0" borderId="10" xfId="0" applyNumberFormat="1" applyFont="1" applyBorder="1" applyAlignment="1">
      <alignment horizontal="center" vertical="center"/>
    </xf>
    <xf numFmtId="16" fontId="10" fillId="0" borderId="11" xfId="0" applyNumberFormat="1" applyFont="1" applyBorder="1" applyAlignment="1">
      <alignment horizontal="center" vertical="center"/>
    </xf>
    <xf numFmtId="16" fontId="10" fillId="6" borderId="10" xfId="0" applyNumberFormat="1" applyFont="1" applyFill="1" applyBorder="1" applyAlignment="1">
      <alignment horizontal="center" vertical="center"/>
    </xf>
    <xf numFmtId="16" fontId="10" fillId="6" borderId="12" xfId="0" applyNumberFormat="1" applyFont="1" applyFill="1" applyBorder="1" applyAlignment="1">
      <alignment horizontal="center" vertical="center"/>
    </xf>
    <xf numFmtId="16" fontId="10" fillId="6" borderId="11" xfId="0" applyNumberFormat="1" applyFont="1" applyFill="1" applyBorder="1" applyAlignment="1">
      <alignment horizontal="center" vertical="center"/>
    </xf>
    <xf numFmtId="16" fontId="10" fillId="0" borderId="9" xfId="0" applyNumberFormat="1" applyFont="1" applyBorder="1" applyAlignment="1">
      <alignment horizontal="center" vertical="center"/>
    </xf>
    <xf numFmtId="166" fontId="11" fillId="0" borderId="10" xfId="0" applyNumberFormat="1" applyFont="1" applyBorder="1" applyAlignment="1">
      <alignment horizontal="center" vertical="center"/>
    </xf>
    <xf numFmtId="166" fontId="11" fillId="0" borderId="11" xfId="0" applyNumberFormat="1" applyFont="1" applyBorder="1" applyAlignment="1">
      <alignment horizontal="center" vertical="center"/>
    </xf>
    <xf numFmtId="16" fontId="10" fillId="3" borderId="10" xfId="0" applyNumberFormat="1" applyFont="1" applyFill="1" applyBorder="1" applyAlignment="1">
      <alignment horizontal="center" vertical="center"/>
    </xf>
    <xf numFmtId="16" fontId="10" fillId="3" borderId="11" xfId="0" applyNumberFormat="1" applyFont="1" applyFill="1" applyBorder="1" applyAlignment="1">
      <alignment horizontal="center" vertical="center"/>
    </xf>
    <xf numFmtId="16" fontId="10" fillId="3" borderId="9" xfId="0" applyNumberFormat="1" applyFont="1" applyFill="1" applyBorder="1" applyAlignment="1">
      <alignment horizontal="center" vertical="center"/>
    </xf>
    <xf numFmtId="0" fontId="4" fillId="2" borderId="10" xfId="0" applyFont="1" applyFill="1" applyBorder="1" applyAlignment="1">
      <alignment horizontal="left" vertical="center" wrapText="1"/>
    </xf>
    <xf numFmtId="0" fontId="4" fillId="2" borderId="11" xfId="0" applyFont="1" applyFill="1" applyBorder="1" applyAlignment="1">
      <alignment horizontal="left" vertical="center" wrapText="1"/>
    </xf>
    <xf numFmtId="164" fontId="4" fillId="2" borderId="10" xfId="0" applyNumberFormat="1" applyFont="1" applyFill="1" applyBorder="1" applyAlignment="1">
      <alignment horizontal="right" vertical="center" wrapText="1" indent="2"/>
    </xf>
    <xf numFmtId="164" fontId="4" fillId="2" borderId="11" xfId="0" applyNumberFormat="1" applyFont="1" applyFill="1" applyBorder="1" applyAlignment="1">
      <alignment horizontal="right" vertical="center" wrapText="1" indent="2"/>
    </xf>
    <xf numFmtId="0" fontId="10" fillId="0" borderId="10" xfId="0" applyFont="1" applyBorder="1" applyAlignment="1">
      <alignment vertical="center" wrapText="1"/>
    </xf>
    <xf numFmtId="0" fontId="10" fillId="0" borderId="11" xfId="0" applyFont="1" applyBorder="1" applyAlignment="1">
      <alignment vertical="center" wrapText="1"/>
    </xf>
    <xf numFmtId="0" fontId="4" fillId="2" borderId="10" xfId="0" applyFont="1" applyFill="1" applyBorder="1" applyAlignment="1">
      <alignment vertical="center" wrapText="1"/>
    </xf>
    <xf numFmtId="0" fontId="4" fillId="2" borderId="12" xfId="0" applyFont="1" applyFill="1" applyBorder="1" applyAlignment="1">
      <alignment vertical="center" wrapText="1"/>
    </xf>
    <xf numFmtId="0" fontId="12" fillId="0" borderId="1" xfId="0" applyFont="1" applyBorder="1" applyAlignment="1">
      <alignment horizontal="right" vertical="center" wrapText="1"/>
    </xf>
    <xf numFmtId="0" fontId="12" fillId="0" borderId="2" xfId="0" applyFont="1" applyBorder="1" applyAlignment="1">
      <alignment horizontal="right" vertical="center" wrapText="1"/>
    </xf>
    <xf numFmtId="0" fontId="0" fillId="0" borderId="0" xfId="0" applyAlignment="1">
      <alignment wrapText="1"/>
    </xf>
    <xf numFmtId="0" fontId="10" fillId="0" borderId="0" xfId="0" applyFont="1" applyAlignment="1">
      <alignment vertical="top" wrapText="1"/>
    </xf>
    <xf numFmtId="0" fontId="10" fillId="0" borderId="0" xfId="0" applyFont="1" applyAlignment="1">
      <alignment horizontal="justify" vertical="top" wrapText="1"/>
    </xf>
    <xf numFmtId="164" fontId="22" fillId="0" borderId="0" xfId="0" applyNumberFormat="1" applyFont="1" applyAlignment="1">
      <alignment horizontal="left" indent="2"/>
    </xf>
    <xf numFmtId="0" fontId="10" fillId="0" borderId="7" xfId="0" applyFont="1" applyBorder="1" applyAlignment="1">
      <alignment vertical="center" wrapText="1"/>
    </xf>
    <xf numFmtId="0" fontId="10" fillId="0" borderId="8" xfId="0" applyFont="1" applyBorder="1" applyAlignment="1">
      <alignment vertical="center" wrapText="1"/>
    </xf>
    <xf numFmtId="0" fontId="10" fillId="0" borderId="0" xfId="0" applyFont="1" applyAlignment="1">
      <alignment horizontal="justify" vertical="top"/>
    </xf>
    <xf numFmtId="0" fontId="11" fillId="2" borderId="1" xfId="0" applyFont="1" applyFill="1" applyBorder="1" applyProtection="1">
      <protection locked="0"/>
    </xf>
    <xf numFmtId="0" fontId="11" fillId="2" borderId="2" xfId="0" applyFont="1" applyFill="1" applyBorder="1" applyProtection="1">
      <protection locked="0"/>
    </xf>
    <xf numFmtId="0" fontId="11" fillId="2" borderId="3" xfId="0" applyFont="1" applyFill="1" applyBorder="1" applyProtection="1">
      <protection locked="0"/>
    </xf>
    <xf numFmtId="0" fontId="11" fillId="2" borderId="4" xfId="0" applyFont="1" applyFill="1" applyBorder="1" applyProtection="1">
      <protection locked="0"/>
    </xf>
    <xf numFmtId="0" fontId="11" fillId="2" borderId="0" xfId="0" applyFont="1" applyFill="1" applyProtection="1">
      <protection locked="0"/>
    </xf>
    <xf numFmtId="0" fontId="11" fillId="2" borderId="5" xfId="0" applyFont="1" applyFill="1" applyBorder="1" applyProtection="1">
      <protection locked="0"/>
    </xf>
    <xf numFmtId="0" fontId="28" fillId="2" borderId="4" xfId="2" applyFont="1" applyFill="1" applyBorder="1" applyAlignment="1" applyProtection="1">
      <protection locked="0"/>
    </xf>
    <xf numFmtId="0" fontId="11" fillId="2" borderId="6" xfId="0" applyFont="1" applyFill="1" applyBorder="1" applyProtection="1">
      <protection locked="0"/>
    </xf>
    <xf numFmtId="0" fontId="11" fillId="2" borderId="7" xfId="0" applyFont="1" applyFill="1" applyBorder="1" applyProtection="1">
      <protection locked="0"/>
    </xf>
    <xf numFmtId="0" fontId="11" fillId="2" borderId="8" xfId="0" applyFont="1" applyFill="1" applyBorder="1" applyProtection="1">
      <protection locked="0"/>
    </xf>
    <xf numFmtId="0" fontId="9" fillId="0" borderId="0" xfId="0" applyFont="1" applyAlignment="1" applyProtection="1">
      <alignment horizontal="center"/>
      <protection locked="0"/>
    </xf>
    <xf numFmtId="0" fontId="9" fillId="0" borderId="7" xfId="0" applyFont="1" applyBorder="1" applyAlignment="1" applyProtection="1">
      <alignment horizontal="center"/>
      <protection locked="0"/>
    </xf>
    <xf numFmtId="0" fontId="9" fillId="0" borderId="9" xfId="0" applyFont="1" applyBorder="1" applyAlignment="1" applyProtection="1">
      <alignment horizontal="center" vertical="center" wrapText="1"/>
      <protection locked="0"/>
    </xf>
    <xf numFmtId="0" fontId="9" fillId="4" borderId="9" xfId="0" applyFont="1" applyFill="1" applyBorder="1" applyAlignment="1" applyProtection="1">
      <alignment horizontal="center" vertical="center" wrapText="1"/>
      <protection locked="0"/>
    </xf>
    <xf numFmtId="165" fontId="9" fillId="5" borderId="9" xfId="0" applyNumberFormat="1" applyFont="1" applyFill="1" applyBorder="1" applyAlignment="1" applyProtection="1">
      <alignment horizontal="center" vertical="center" wrapText="1"/>
      <protection locked="0"/>
    </xf>
    <xf numFmtId="0" fontId="6" fillId="0" borderId="9" xfId="0" applyFont="1" applyBorder="1" applyAlignment="1" applyProtection="1">
      <alignment horizontal="center"/>
      <protection locked="0"/>
    </xf>
    <xf numFmtId="0" fontId="6" fillId="0" borderId="10" xfId="0" applyFont="1" applyBorder="1" applyAlignment="1" applyProtection="1">
      <alignment horizontal="center"/>
      <protection locked="0"/>
    </xf>
    <xf numFmtId="0" fontId="6" fillId="0" borderId="12" xfId="0" applyFont="1" applyBorder="1" applyAlignment="1" applyProtection="1">
      <alignment horizontal="center"/>
      <protection locked="0"/>
    </xf>
    <xf numFmtId="0" fontId="6" fillId="0" borderId="11" xfId="0" applyFont="1" applyBorder="1" applyAlignment="1" applyProtection="1">
      <alignment horizontal="center"/>
      <protection locked="0"/>
    </xf>
    <xf numFmtId="0" fontId="6" fillId="0" borderId="9" xfId="0" applyFont="1" applyBorder="1" applyAlignment="1" applyProtection="1">
      <alignment horizontal="center"/>
      <protection locked="0"/>
    </xf>
    <xf numFmtId="14" fontId="4" fillId="0" borderId="9" xfId="0" applyNumberFormat="1" applyFont="1" applyBorder="1" applyAlignment="1" applyProtection="1">
      <alignment horizontal="center"/>
      <protection locked="0"/>
    </xf>
    <xf numFmtId="0" fontId="6" fillId="0" borderId="1"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cellXfs>
  <cellStyles count="3">
    <cellStyle name="Lien hypertexte" xfId="2" builtinId="8"/>
    <cellStyle name="Monétaire"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14969</xdr:colOff>
      <xdr:row>0</xdr:row>
      <xdr:rowOff>11206</xdr:rowOff>
    </xdr:from>
    <xdr:to>
      <xdr:col>1</xdr:col>
      <xdr:colOff>784589</xdr:colOff>
      <xdr:row>2</xdr:row>
      <xdr:rowOff>97415</xdr:rowOff>
    </xdr:to>
    <xdr:pic>
      <xdr:nvPicPr>
        <xdr:cNvPr id="2" name="Image 1">
          <a:extLst>
            <a:ext uri="{FF2B5EF4-FFF2-40B4-BE49-F238E27FC236}">
              <a16:creationId xmlns="" xmlns:a16="http://schemas.microsoft.com/office/drawing/2014/main" id="{C330AA71-C9E7-461C-B998-4C4D71CE46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579" y="13111"/>
          <a:ext cx="765810" cy="6748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21"/>
  <sheetViews>
    <sheetView showGridLines="0" showRowColHeaders="0" tabSelected="1" zoomScale="115" zoomScaleNormal="115" workbookViewId="0"/>
  </sheetViews>
  <sheetFormatPr baseColWidth="10" defaultColWidth="0" defaultRowHeight="14.45" customHeight="1" zeroHeight="1" x14ac:dyDescent="0.25"/>
  <cols>
    <col min="1" max="1" width="4.42578125" customWidth="1"/>
    <col min="2" max="2" width="37.140625" customWidth="1"/>
    <col min="3" max="3" width="30.5703125" customWidth="1"/>
    <col min="4" max="4" width="11.42578125" customWidth="1"/>
    <col min="5" max="5" width="14.85546875" style="41" customWidth="1"/>
    <col min="6" max="10" width="10.85546875" customWidth="1"/>
    <col min="11" max="11" width="12.7109375" customWidth="1"/>
    <col min="12" max="12" width="13.7109375" customWidth="1"/>
    <col min="13" max="13" width="10.85546875" customWidth="1"/>
    <col min="14" max="14" width="11.28515625" customWidth="1"/>
    <col min="15" max="16" width="10.85546875" customWidth="1"/>
    <col min="17" max="17" width="13.7109375" customWidth="1"/>
    <col min="18" max="18" width="4.42578125" customWidth="1"/>
    <col min="19" max="27" width="0" hidden="1" customWidth="1"/>
    <col min="28" max="16384" width="11.42578125" hidden="1"/>
  </cols>
  <sheetData>
    <row r="1" spans="2:17" ht="23.25" x14ac:dyDescent="0.35">
      <c r="B1" s="1" t="s">
        <v>0</v>
      </c>
      <c r="C1" s="2"/>
      <c r="D1" s="2"/>
      <c r="E1" s="2"/>
      <c r="F1" s="2"/>
      <c r="G1" s="2"/>
      <c r="H1" s="2"/>
      <c r="I1" s="2"/>
      <c r="J1" s="2"/>
      <c r="K1" s="2"/>
      <c r="L1" s="2"/>
      <c r="M1" s="3"/>
      <c r="N1" s="3"/>
      <c r="O1" s="3"/>
      <c r="P1" s="3"/>
      <c r="Q1" s="3"/>
    </row>
    <row r="2" spans="2:17" ht="23.25" x14ac:dyDescent="0.35">
      <c r="B2" s="4" t="s">
        <v>1</v>
      </c>
      <c r="C2" s="5"/>
      <c r="D2" s="5"/>
      <c r="E2" s="5"/>
      <c r="F2" s="5"/>
      <c r="G2" s="5"/>
      <c r="H2" s="5"/>
      <c r="I2" s="5"/>
      <c r="J2" s="5"/>
      <c r="K2" s="5"/>
      <c r="L2" s="5"/>
      <c r="M2" s="3"/>
      <c r="N2" s="3"/>
      <c r="O2" s="3"/>
      <c r="P2" s="3"/>
      <c r="Q2" s="3"/>
    </row>
    <row r="3" spans="2:17" ht="10.5" customHeight="1" x14ac:dyDescent="0.35">
      <c r="B3" s="6"/>
      <c r="C3" s="6"/>
      <c r="D3" s="6"/>
      <c r="E3" s="6"/>
      <c r="F3" s="6"/>
      <c r="G3" s="6"/>
      <c r="H3" s="6"/>
      <c r="I3" s="6"/>
      <c r="J3" s="6"/>
      <c r="K3" s="6"/>
      <c r="L3" s="6"/>
      <c r="M3" s="7"/>
      <c r="N3" s="7"/>
      <c r="O3" s="7"/>
      <c r="P3" s="7"/>
      <c r="Q3" s="7"/>
    </row>
    <row r="4" spans="2:17" ht="21" x14ac:dyDescent="0.35">
      <c r="B4" s="8" t="s">
        <v>2</v>
      </c>
      <c r="C4" s="6"/>
      <c r="D4" s="6"/>
      <c r="E4" s="6"/>
      <c r="F4" s="6"/>
      <c r="G4" s="6"/>
      <c r="H4" s="6"/>
      <c r="I4" s="6"/>
      <c r="J4" s="6"/>
      <c r="K4" s="6"/>
      <c r="L4" s="6"/>
      <c r="M4" s="7"/>
      <c r="N4" s="7"/>
      <c r="O4" s="7"/>
      <c r="P4" s="7"/>
      <c r="Q4" s="7"/>
    </row>
    <row r="5" spans="2:17" ht="21" x14ac:dyDescent="0.35">
      <c r="B5" s="8" t="s">
        <v>3</v>
      </c>
      <c r="C5" s="6"/>
      <c r="D5" s="6"/>
      <c r="E5" s="6"/>
      <c r="F5" s="6"/>
      <c r="G5" s="6"/>
      <c r="H5" s="6"/>
      <c r="I5" s="6"/>
      <c r="J5" s="6"/>
      <c r="K5" s="6"/>
      <c r="L5" s="6"/>
      <c r="M5" s="7"/>
      <c r="N5" s="7"/>
      <c r="O5" s="7"/>
      <c r="P5" s="7"/>
      <c r="Q5" s="7"/>
    </row>
    <row r="6" spans="2:17" ht="21" x14ac:dyDescent="0.35">
      <c r="B6" s="8" t="s">
        <v>4</v>
      </c>
      <c r="C6" s="6"/>
      <c r="D6" s="6"/>
      <c r="E6" s="6"/>
      <c r="F6" s="6"/>
      <c r="G6" s="6"/>
      <c r="H6" s="6"/>
      <c r="I6" s="6"/>
      <c r="J6" s="6"/>
      <c r="K6" s="6"/>
      <c r="L6" s="6"/>
      <c r="M6" s="7"/>
      <c r="N6" s="7"/>
      <c r="O6" s="7"/>
      <c r="P6" s="7"/>
      <c r="Q6" s="7"/>
    </row>
    <row r="7" spans="2:17" ht="10.5" customHeight="1" x14ac:dyDescent="0.35">
      <c r="B7" s="6"/>
      <c r="C7" s="6"/>
      <c r="D7" s="6"/>
      <c r="E7" s="6"/>
      <c r="F7" s="6"/>
      <c r="G7" s="6"/>
      <c r="H7" s="6"/>
      <c r="I7" s="6"/>
      <c r="J7" s="6"/>
      <c r="K7" s="6"/>
      <c r="L7" s="6"/>
      <c r="M7" s="7"/>
      <c r="N7" s="7"/>
      <c r="O7" s="7"/>
      <c r="P7" s="7"/>
      <c r="Q7" s="7"/>
    </row>
    <row r="8" spans="2:17" ht="21" x14ac:dyDescent="0.35">
      <c r="B8" s="9" t="s">
        <v>5</v>
      </c>
      <c r="C8" s="9"/>
      <c r="D8" s="9"/>
      <c r="E8" s="9"/>
      <c r="F8" s="9"/>
      <c r="G8" s="9"/>
      <c r="I8" s="9" t="s">
        <v>6</v>
      </c>
      <c r="J8" s="9"/>
      <c r="K8" s="9"/>
      <c r="L8" s="9"/>
      <c r="M8" s="7"/>
      <c r="N8" s="7"/>
      <c r="O8" s="7"/>
      <c r="P8" s="7"/>
      <c r="Q8" s="7"/>
    </row>
    <row r="9" spans="2:17" ht="21" x14ac:dyDescent="0.35">
      <c r="B9" s="9" t="s">
        <v>7</v>
      </c>
      <c r="C9" s="9"/>
      <c r="D9" s="9"/>
      <c r="E9" s="9"/>
      <c r="F9" s="9"/>
      <c r="G9" s="9"/>
      <c r="I9" s="10" t="s">
        <v>8</v>
      </c>
      <c r="J9" s="97"/>
      <c r="K9" s="98"/>
      <c r="L9" s="98"/>
      <c r="M9" s="98"/>
      <c r="N9" s="98"/>
      <c r="O9" s="99"/>
    </row>
    <row r="10" spans="2:17" ht="21" x14ac:dyDescent="0.4">
      <c r="B10" s="11" t="s">
        <v>10</v>
      </c>
      <c r="C10" s="11"/>
      <c r="D10" s="11"/>
      <c r="E10" s="11"/>
      <c r="F10" s="9"/>
      <c r="G10" s="9"/>
      <c r="I10" s="10" t="s">
        <v>11</v>
      </c>
      <c r="J10" s="100"/>
      <c r="K10" s="101"/>
      <c r="L10" s="101"/>
      <c r="M10" s="101"/>
      <c r="N10" s="101"/>
      <c r="O10" s="102"/>
    </row>
    <row r="11" spans="2:17" ht="21" x14ac:dyDescent="0.35">
      <c r="B11" s="11" t="s">
        <v>12</v>
      </c>
      <c r="C11" s="11"/>
      <c r="D11" s="11"/>
      <c r="E11" s="11"/>
      <c r="F11" s="9"/>
      <c r="G11" s="9"/>
      <c r="I11" s="10" t="s">
        <v>13</v>
      </c>
      <c r="J11" s="103"/>
      <c r="K11" s="101"/>
      <c r="L11" s="101"/>
      <c r="M11" s="101"/>
      <c r="N11" s="101"/>
      <c r="O11" s="102"/>
    </row>
    <row r="12" spans="2:17" ht="21" x14ac:dyDescent="0.4">
      <c r="B12" s="11" t="s">
        <v>14</v>
      </c>
      <c r="C12" s="11"/>
      <c r="D12" s="11"/>
      <c r="E12" s="11"/>
      <c r="F12" s="9"/>
      <c r="G12" s="9"/>
      <c r="I12" s="10" t="s">
        <v>15</v>
      </c>
      <c r="J12" s="104"/>
      <c r="K12" s="105"/>
      <c r="L12" s="105"/>
      <c r="M12" s="105"/>
      <c r="N12" s="105"/>
      <c r="O12" s="106"/>
    </row>
    <row r="13" spans="2:17" ht="10.5" customHeight="1" x14ac:dyDescent="0.35">
      <c r="B13" s="6"/>
      <c r="C13" s="6"/>
      <c r="D13" s="6"/>
      <c r="E13" s="6"/>
      <c r="F13" s="6"/>
      <c r="G13" s="6"/>
      <c r="H13" s="6"/>
      <c r="I13" s="6"/>
      <c r="J13" s="6"/>
      <c r="K13" s="6"/>
      <c r="L13" s="6"/>
      <c r="M13" s="7"/>
      <c r="N13" s="7"/>
      <c r="O13" s="7"/>
      <c r="P13" s="7"/>
      <c r="Q13" s="7"/>
    </row>
    <row r="14" spans="2:17" ht="18.75" customHeight="1" x14ac:dyDescent="0.25">
      <c r="B14" s="92" t="s">
        <v>16</v>
      </c>
      <c r="C14" s="92"/>
      <c r="D14" s="92"/>
      <c r="E14" s="92"/>
      <c r="F14" s="92"/>
      <c r="G14" s="92"/>
      <c r="H14" s="92"/>
      <c r="I14" s="92"/>
      <c r="J14" s="92"/>
      <c r="K14" s="92"/>
      <c r="L14" s="92"/>
      <c r="M14" s="92"/>
      <c r="N14" s="92"/>
      <c r="O14" s="92"/>
      <c r="P14" s="92"/>
      <c r="Q14" s="92"/>
    </row>
    <row r="15" spans="2:17" ht="18.75" customHeight="1" x14ac:dyDescent="0.25">
      <c r="B15" s="92"/>
      <c r="C15" s="92"/>
      <c r="D15" s="92"/>
      <c r="E15" s="92"/>
      <c r="F15" s="92"/>
      <c r="G15" s="92"/>
      <c r="H15" s="92"/>
      <c r="I15" s="92"/>
      <c r="J15" s="92"/>
      <c r="K15" s="92"/>
      <c r="L15" s="92"/>
      <c r="M15" s="92"/>
      <c r="N15" s="92"/>
      <c r="O15" s="92"/>
      <c r="P15" s="92"/>
      <c r="Q15" s="92"/>
    </row>
    <row r="16" spans="2:17" ht="26.25" customHeight="1" x14ac:dyDescent="0.25">
      <c r="B16" s="92"/>
      <c r="C16" s="92"/>
      <c r="D16" s="92"/>
      <c r="E16" s="92"/>
      <c r="F16" s="92"/>
      <c r="G16" s="92"/>
      <c r="H16" s="92"/>
      <c r="I16" s="92"/>
      <c r="J16" s="92"/>
      <c r="K16" s="92"/>
      <c r="L16" s="92"/>
      <c r="M16" s="92"/>
      <c r="N16" s="92"/>
      <c r="O16" s="92"/>
      <c r="P16" s="92"/>
      <c r="Q16" s="92"/>
    </row>
    <row r="17" spans="2:24" ht="10.5" customHeight="1" x14ac:dyDescent="0.4">
      <c r="B17" s="12"/>
      <c r="C17" s="12"/>
      <c r="D17" s="12"/>
      <c r="E17" s="12"/>
      <c r="F17" s="12"/>
      <c r="G17" s="12"/>
      <c r="H17" s="12"/>
      <c r="I17" s="12"/>
      <c r="J17" s="12"/>
      <c r="K17" s="12"/>
      <c r="L17" s="12"/>
      <c r="M17" s="9"/>
      <c r="N17" s="9"/>
      <c r="O17" s="9"/>
      <c r="P17" s="9"/>
      <c r="Q17" s="9"/>
    </row>
    <row r="18" spans="2:24" ht="21" x14ac:dyDescent="0.35">
      <c r="B18" s="8" t="s">
        <v>17</v>
      </c>
      <c r="C18" s="12"/>
      <c r="D18" s="12"/>
      <c r="E18" s="12"/>
      <c r="F18" s="12"/>
      <c r="G18" s="12"/>
      <c r="H18" s="12"/>
      <c r="I18" s="12"/>
      <c r="J18" s="12"/>
      <c r="K18" s="12"/>
      <c r="L18" s="12"/>
      <c r="M18" s="9"/>
      <c r="N18" s="9"/>
      <c r="O18" s="9"/>
      <c r="P18" s="9"/>
      <c r="Q18" s="9"/>
    </row>
    <row r="19" spans="2:24" ht="18.75" customHeight="1" x14ac:dyDescent="0.25">
      <c r="B19" s="96" t="s">
        <v>18</v>
      </c>
      <c r="C19" s="96"/>
      <c r="D19" s="96"/>
      <c r="E19" s="96"/>
      <c r="F19" s="96"/>
      <c r="G19" s="96"/>
      <c r="H19" s="96"/>
      <c r="I19" s="96"/>
      <c r="J19" s="96"/>
      <c r="K19" s="96"/>
      <c r="L19" s="96"/>
      <c r="M19" s="96"/>
      <c r="N19" s="96"/>
      <c r="O19" s="96"/>
      <c r="P19" s="96"/>
      <c r="Q19" s="96"/>
    </row>
    <row r="20" spans="2:24" ht="21.75" customHeight="1" x14ac:dyDescent="0.25">
      <c r="B20" s="96"/>
      <c r="C20" s="96"/>
      <c r="D20" s="96"/>
      <c r="E20" s="96"/>
      <c r="F20" s="96"/>
      <c r="G20" s="96"/>
      <c r="H20" s="96"/>
      <c r="I20" s="96"/>
      <c r="J20" s="96"/>
      <c r="K20" s="96"/>
      <c r="L20" s="96"/>
      <c r="M20" s="96"/>
      <c r="N20" s="96"/>
      <c r="O20" s="96"/>
      <c r="P20" s="96"/>
      <c r="Q20" s="96"/>
    </row>
    <row r="21" spans="2:24" ht="10.5" customHeight="1" x14ac:dyDescent="0.35">
      <c r="B21" s="13"/>
      <c r="C21" s="14"/>
      <c r="D21" s="14"/>
      <c r="E21" s="14"/>
      <c r="F21" s="14"/>
      <c r="G21" s="14"/>
      <c r="H21" s="14"/>
      <c r="I21" s="14"/>
      <c r="J21" s="14"/>
      <c r="K21" s="14"/>
      <c r="L21" s="14"/>
    </row>
    <row r="22" spans="2:24" ht="40.5" customHeight="1" x14ac:dyDescent="0.3">
      <c r="B22" s="15" t="s">
        <v>19</v>
      </c>
      <c r="C22" s="16" t="s">
        <v>20</v>
      </c>
      <c r="D22" s="17" t="s">
        <v>21</v>
      </c>
      <c r="E22" s="17" t="s">
        <v>22</v>
      </c>
      <c r="F22" s="18" t="s">
        <v>23</v>
      </c>
      <c r="G22" s="19"/>
      <c r="H22" s="88" t="s">
        <v>24</v>
      </c>
      <c r="I22" s="89"/>
      <c r="J22" s="89"/>
      <c r="K22" s="17" t="s">
        <v>21</v>
      </c>
      <c r="L22" s="17" t="s">
        <v>22</v>
      </c>
      <c r="M22" s="18" t="s">
        <v>23</v>
      </c>
      <c r="O22" s="20"/>
      <c r="P22" s="20"/>
      <c r="Q22" s="20"/>
    </row>
    <row r="23" spans="2:24" ht="18" x14ac:dyDescent="0.35">
      <c r="C23" s="21" t="s">
        <v>25</v>
      </c>
      <c r="D23" s="22">
        <v>8.5</v>
      </c>
      <c r="E23" s="107"/>
      <c r="F23" s="23" t="str">
        <f>IF(E23="","",D23*E23)</f>
        <v/>
      </c>
      <c r="H23" s="24"/>
      <c r="I23" s="7"/>
      <c r="J23" s="25" t="s">
        <v>25</v>
      </c>
      <c r="K23" s="22">
        <v>16.5</v>
      </c>
      <c r="L23" s="107"/>
      <c r="M23" s="23" t="str">
        <f>IF(L23="","",K23*L23)</f>
        <v/>
      </c>
      <c r="T23" s="26" t="str">
        <f>IF(E23="","",E23&amp;" "&amp;$C$22&amp;" "&amp;C23)</f>
        <v/>
      </c>
      <c r="X23" s="26" t="str">
        <f>IF(L23="",""," "&amp;L23&amp;" "&amp;$H$22&amp;" "&amp;J23)</f>
        <v/>
      </c>
    </row>
    <row r="24" spans="2:24" ht="18.75" x14ac:dyDescent="0.3">
      <c r="C24" s="21" t="s">
        <v>26</v>
      </c>
      <c r="D24" s="27">
        <v>8.5</v>
      </c>
      <c r="E24" s="107"/>
      <c r="F24" s="23" t="str">
        <f t="shared" ref="F24:F26" si="0">IF(E24="","",D24*E24)</f>
        <v/>
      </c>
      <c r="G24" s="7"/>
      <c r="H24" s="24"/>
      <c r="I24" s="7"/>
      <c r="J24" s="25" t="s">
        <v>26</v>
      </c>
      <c r="K24" s="27">
        <v>16.5</v>
      </c>
      <c r="L24" s="107"/>
      <c r="M24" s="23" t="str">
        <f t="shared" ref="M24:M26" si="1">IF(L24="","",K24*L24)</f>
        <v/>
      </c>
      <c r="O24" s="90" t="s">
        <v>27</v>
      </c>
      <c r="P24" s="90"/>
      <c r="Q24" s="90"/>
      <c r="T24" s="26" t="str">
        <f>IF(E24="",""," "&amp;E24&amp;" "&amp;$C$22&amp;" "&amp;C24)</f>
        <v/>
      </c>
      <c r="X24" s="26" t="str">
        <f t="shared" ref="X24:X26" si="2">IF(L24="",""," "&amp;L24&amp;" "&amp;$H$22&amp;" "&amp;J24)</f>
        <v/>
      </c>
    </row>
    <row r="25" spans="2:24" ht="18.75" x14ac:dyDescent="0.3">
      <c r="C25" s="21" t="s">
        <v>28</v>
      </c>
      <c r="D25" s="28">
        <v>8.5</v>
      </c>
      <c r="E25" s="107"/>
      <c r="F25" s="23" t="str">
        <f t="shared" si="0"/>
        <v/>
      </c>
      <c r="G25" s="7"/>
      <c r="H25" s="24"/>
      <c r="I25" s="7"/>
      <c r="J25" s="25" t="s">
        <v>28</v>
      </c>
      <c r="K25" s="28">
        <v>13.5</v>
      </c>
      <c r="L25" s="107"/>
      <c r="M25" s="23" t="str">
        <f t="shared" si="1"/>
        <v/>
      </c>
      <c r="O25" s="90"/>
      <c r="P25" s="90"/>
      <c r="Q25" s="90"/>
      <c r="T25" s="26" t="str">
        <f>IF(E25="",""," "&amp;E25&amp;" "&amp;$C$22&amp;" "&amp;C25)</f>
        <v/>
      </c>
      <c r="X25" s="26" t="str">
        <f t="shared" si="2"/>
        <v/>
      </c>
    </row>
    <row r="26" spans="2:24" ht="18.75" x14ac:dyDescent="0.3">
      <c r="C26" s="29" t="s">
        <v>29</v>
      </c>
      <c r="D26" s="30">
        <v>8.5</v>
      </c>
      <c r="E26" s="108"/>
      <c r="F26" s="31" t="str">
        <f t="shared" si="0"/>
        <v/>
      </c>
      <c r="G26" s="7"/>
      <c r="H26" s="32"/>
      <c r="I26" s="33"/>
      <c r="J26" s="34" t="s">
        <v>29</v>
      </c>
      <c r="K26" s="30">
        <v>13.5</v>
      </c>
      <c r="L26" s="108"/>
      <c r="M26" s="31" t="str">
        <f t="shared" si="1"/>
        <v/>
      </c>
      <c r="O26" s="90"/>
      <c r="P26" s="90"/>
      <c r="Q26" s="90"/>
      <c r="T26" s="26" t="str">
        <f>IF(E26="",""," "&amp;E26&amp;" "&amp;$C$22&amp;" "&amp;C26)</f>
        <v/>
      </c>
      <c r="X26" s="26" t="str">
        <f t="shared" si="2"/>
        <v/>
      </c>
    </row>
    <row r="27" spans="2:24" ht="10.5" customHeight="1" x14ac:dyDescent="0.35">
      <c r="B27" s="13"/>
      <c r="C27" s="6"/>
      <c r="D27" s="6"/>
      <c r="E27" s="6"/>
      <c r="F27" s="6"/>
      <c r="G27" s="6"/>
      <c r="H27" s="6"/>
      <c r="I27" s="6"/>
      <c r="J27" s="6"/>
      <c r="K27" s="6"/>
      <c r="L27" s="6"/>
      <c r="M27" s="7"/>
      <c r="N27" s="7"/>
      <c r="O27" s="7"/>
      <c r="P27" s="7"/>
      <c r="Q27" s="7"/>
    </row>
    <row r="28" spans="2:24" ht="18.75" customHeight="1" x14ac:dyDescent="0.25">
      <c r="B28" s="91" t="s">
        <v>30</v>
      </c>
      <c r="C28" s="91"/>
      <c r="D28" s="91"/>
      <c r="E28" s="91"/>
      <c r="F28" s="91"/>
      <c r="G28" s="91"/>
      <c r="H28" s="91"/>
      <c r="I28" s="91"/>
      <c r="J28" s="91"/>
      <c r="K28" s="91"/>
      <c r="L28" s="91"/>
      <c r="M28" s="91"/>
      <c r="N28" s="91"/>
      <c r="O28" s="91"/>
      <c r="P28" s="91"/>
      <c r="Q28" s="91"/>
    </row>
    <row r="29" spans="2:24" ht="10.5" customHeight="1" x14ac:dyDescent="0.4">
      <c r="B29" s="12"/>
      <c r="C29" s="12"/>
      <c r="D29" s="12"/>
      <c r="E29" s="12"/>
      <c r="F29" s="12"/>
      <c r="G29" s="12"/>
      <c r="H29" s="12"/>
      <c r="I29" s="12"/>
      <c r="J29" s="12"/>
      <c r="K29" s="12"/>
      <c r="L29" s="12"/>
      <c r="M29" s="9"/>
      <c r="N29" s="9"/>
      <c r="O29" s="9"/>
      <c r="P29" s="9"/>
      <c r="Q29" s="9"/>
    </row>
    <row r="30" spans="2:24" ht="18.75" customHeight="1" x14ac:dyDescent="0.25">
      <c r="B30" s="92" t="s">
        <v>31</v>
      </c>
      <c r="C30" s="92"/>
      <c r="D30" s="92"/>
      <c r="E30" s="92"/>
      <c r="F30" s="92"/>
      <c r="G30" s="92"/>
      <c r="H30" s="92"/>
      <c r="I30" s="92"/>
      <c r="J30" s="92"/>
      <c r="K30" s="92"/>
      <c r="L30" s="92"/>
      <c r="M30" s="92"/>
      <c r="N30" s="92"/>
      <c r="O30" s="92"/>
      <c r="P30" s="92"/>
      <c r="Q30" s="92"/>
    </row>
    <row r="31" spans="2:24" ht="25.5" customHeight="1" x14ac:dyDescent="0.25">
      <c r="B31" s="92"/>
      <c r="C31" s="92"/>
      <c r="D31" s="92"/>
      <c r="E31" s="92"/>
      <c r="F31" s="92"/>
      <c r="G31" s="92"/>
      <c r="H31" s="92"/>
      <c r="I31" s="92"/>
      <c r="J31" s="92"/>
      <c r="K31" s="92"/>
      <c r="L31" s="92"/>
      <c r="M31" s="92"/>
      <c r="N31" s="92"/>
      <c r="O31" s="92"/>
      <c r="P31" s="92"/>
      <c r="Q31" s="92"/>
    </row>
    <row r="32" spans="2:24" ht="10.5" customHeight="1" x14ac:dyDescent="0.4">
      <c r="B32" s="12"/>
      <c r="C32" s="12"/>
      <c r="D32" s="12"/>
      <c r="E32" s="12"/>
      <c r="F32" s="12"/>
      <c r="G32" s="12"/>
      <c r="H32" s="12"/>
      <c r="I32" s="12"/>
      <c r="J32" s="12"/>
      <c r="K32" s="12"/>
      <c r="L32" s="12"/>
      <c r="M32" s="9"/>
      <c r="N32" s="9"/>
      <c r="O32" s="9"/>
      <c r="P32" s="9"/>
      <c r="Q32" s="9"/>
    </row>
    <row r="33" spans="2:27" ht="18.75" customHeight="1" x14ac:dyDescent="0.25">
      <c r="B33" s="92" t="s">
        <v>32</v>
      </c>
      <c r="C33" s="92"/>
      <c r="D33" s="92"/>
      <c r="E33" s="92"/>
      <c r="F33" s="92"/>
      <c r="G33" s="92"/>
      <c r="H33" s="92"/>
      <c r="I33" s="92"/>
      <c r="J33" s="92"/>
      <c r="K33" s="92"/>
      <c r="L33" s="92"/>
      <c r="M33" s="92"/>
      <c r="N33" s="92"/>
      <c r="O33" s="92"/>
      <c r="P33" s="92"/>
      <c r="Q33" s="92"/>
    </row>
    <row r="34" spans="2:27" ht="25.5" customHeight="1" x14ac:dyDescent="0.25">
      <c r="B34" s="92"/>
      <c r="C34" s="92"/>
      <c r="D34" s="92"/>
      <c r="E34" s="92"/>
      <c r="F34" s="92"/>
      <c r="G34" s="92"/>
      <c r="H34" s="92"/>
      <c r="I34" s="92"/>
      <c r="J34" s="92"/>
      <c r="K34" s="92"/>
      <c r="L34" s="92"/>
      <c r="M34" s="92"/>
      <c r="N34" s="92"/>
      <c r="O34" s="92"/>
      <c r="P34" s="92"/>
      <c r="Q34" s="92"/>
    </row>
    <row r="35" spans="2:27" ht="10.5" customHeight="1" x14ac:dyDescent="0.4">
      <c r="B35" s="12"/>
      <c r="C35" s="12"/>
      <c r="D35" s="12"/>
      <c r="E35" s="12"/>
      <c r="F35" s="12"/>
      <c r="G35" s="12"/>
      <c r="H35" s="12"/>
      <c r="I35" s="12"/>
      <c r="J35" s="12"/>
      <c r="K35" s="12"/>
      <c r="L35" s="12"/>
      <c r="M35" s="9"/>
      <c r="N35" s="9"/>
      <c r="O35" s="9"/>
      <c r="P35" s="9"/>
      <c r="Q35" s="9"/>
    </row>
    <row r="36" spans="2:27" ht="18.75" customHeight="1" x14ac:dyDescent="0.25">
      <c r="B36" s="92" t="s">
        <v>33</v>
      </c>
      <c r="C36" s="92"/>
      <c r="D36" s="92"/>
      <c r="E36" s="92"/>
      <c r="F36" s="92"/>
      <c r="G36" s="92"/>
      <c r="H36" s="92"/>
      <c r="I36" s="92"/>
      <c r="J36" s="92"/>
      <c r="K36" s="92"/>
      <c r="L36" s="92"/>
      <c r="M36" s="92"/>
      <c r="N36" s="92"/>
      <c r="O36" s="92"/>
      <c r="P36" s="92"/>
      <c r="Q36" s="92"/>
    </row>
    <row r="37" spans="2:27" ht="27" customHeight="1" x14ac:dyDescent="0.25">
      <c r="B37" s="92"/>
      <c r="C37" s="92"/>
      <c r="D37" s="92"/>
      <c r="E37" s="92"/>
      <c r="F37" s="92"/>
      <c r="G37" s="92"/>
      <c r="H37" s="92"/>
      <c r="I37" s="92"/>
      <c r="J37" s="92"/>
      <c r="K37" s="92"/>
      <c r="L37" s="92"/>
      <c r="M37" s="92"/>
      <c r="N37" s="92"/>
      <c r="O37" s="92"/>
      <c r="P37" s="92"/>
      <c r="Q37" s="92"/>
    </row>
    <row r="38" spans="2:27" ht="18.75" customHeight="1" x14ac:dyDescent="0.25">
      <c r="B38" s="92"/>
      <c r="C38" s="92"/>
      <c r="D38" s="92"/>
      <c r="E38" s="92"/>
      <c r="F38" s="92"/>
      <c r="G38" s="92"/>
      <c r="H38" s="92"/>
      <c r="I38" s="92"/>
      <c r="J38" s="92"/>
      <c r="K38" s="92"/>
      <c r="L38" s="92"/>
      <c r="M38" s="92"/>
      <c r="N38" s="92"/>
      <c r="O38" s="92"/>
      <c r="P38" s="92"/>
      <c r="Q38" s="92"/>
    </row>
    <row r="39" spans="2:27" ht="21.75" customHeight="1" x14ac:dyDescent="0.25">
      <c r="B39" s="92"/>
      <c r="C39" s="92"/>
      <c r="D39" s="92"/>
      <c r="E39" s="92"/>
      <c r="F39" s="92"/>
      <c r="G39" s="92"/>
      <c r="H39" s="92"/>
      <c r="I39" s="92"/>
      <c r="J39" s="92"/>
      <c r="K39" s="92"/>
      <c r="L39" s="92"/>
      <c r="M39" s="92"/>
      <c r="N39" s="92"/>
      <c r="O39" s="92"/>
      <c r="P39" s="92"/>
      <c r="Q39" s="92"/>
    </row>
    <row r="40" spans="2:27" ht="10.5" customHeight="1" x14ac:dyDescent="0.4">
      <c r="B40" s="12"/>
      <c r="C40" s="12"/>
      <c r="D40" s="12"/>
      <c r="E40" s="12"/>
      <c r="F40" s="12"/>
      <c r="G40" s="12"/>
      <c r="H40" s="12"/>
      <c r="I40" s="12"/>
      <c r="J40" s="12"/>
      <c r="K40" s="12"/>
      <c r="L40" s="12"/>
      <c r="M40" s="9"/>
      <c r="N40" s="9"/>
      <c r="O40" s="9"/>
      <c r="P40" s="9"/>
      <c r="Q40" s="9"/>
    </row>
    <row r="41" spans="2:27" ht="18.75" customHeight="1" x14ac:dyDescent="0.25">
      <c r="B41" s="92" t="s">
        <v>34</v>
      </c>
      <c r="C41" s="92"/>
      <c r="D41" s="92"/>
      <c r="E41" s="92"/>
      <c r="F41" s="92"/>
      <c r="G41" s="92"/>
      <c r="H41" s="92"/>
      <c r="I41" s="92"/>
      <c r="J41" s="92"/>
      <c r="K41" s="92"/>
      <c r="L41" s="92"/>
      <c r="M41" s="92"/>
      <c r="N41" s="92"/>
      <c r="O41" s="92"/>
      <c r="P41" s="92"/>
      <c r="Q41" s="92"/>
    </row>
    <row r="42" spans="2:27" ht="24" customHeight="1" x14ac:dyDescent="0.25">
      <c r="B42" s="92"/>
      <c r="C42" s="92"/>
      <c r="D42" s="92"/>
      <c r="E42" s="92"/>
      <c r="F42" s="92"/>
      <c r="G42" s="92"/>
      <c r="H42" s="92"/>
      <c r="I42" s="92"/>
      <c r="J42" s="92"/>
      <c r="K42" s="92"/>
      <c r="L42" s="92"/>
      <c r="M42" s="92"/>
      <c r="N42" s="92"/>
      <c r="O42" s="92"/>
      <c r="P42" s="92"/>
      <c r="Q42" s="92"/>
    </row>
    <row r="43" spans="2:27" ht="18" x14ac:dyDescent="0.35">
      <c r="B43" s="6"/>
      <c r="C43" s="6"/>
      <c r="D43" s="6"/>
      <c r="E43" s="6"/>
      <c r="F43" s="6"/>
      <c r="G43" s="6"/>
      <c r="H43" s="6"/>
      <c r="I43" s="6"/>
      <c r="J43" s="6"/>
      <c r="K43" s="6"/>
      <c r="L43" s="6"/>
      <c r="M43" s="7"/>
      <c r="N43" s="7"/>
      <c r="O43" s="7"/>
      <c r="P43" s="7"/>
      <c r="Q43" s="7"/>
    </row>
    <row r="44" spans="2:27" ht="28.9" x14ac:dyDescent="0.55000000000000004">
      <c r="B44" s="35" t="str">
        <f>IF(J9="","Nom adhérent : ","Nom adhérent : "&amp;J9)</f>
        <v xml:space="preserve">Nom adhérent : </v>
      </c>
      <c r="C44" s="36"/>
      <c r="D44" s="35"/>
      <c r="E44" s="35"/>
      <c r="F44" s="37" t="str">
        <f>IF(COUNTA(T23:T26,X23:X26)=0,"","Choix de paniers : "&amp;T23&amp;T24&amp;T25&amp;T26&amp;X23&amp;X24&amp;X25&amp;X26)</f>
        <v xml:space="preserve">Choix de paniers : </v>
      </c>
      <c r="G44" s="36"/>
      <c r="H44" s="35"/>
      <c r="I44" s="35"/>
      <c r="J44" s="35"/>
      <c r="K44" s="35"/>
      <c r="L44" s="35"/>
      <c r="M44" s="7"/>
      <c r="N44" s="7"/>
      <c r="O44" s="7"/>
      <c r="P44" s="7"/>
      <c r="Q44" s="7"/>
    </row>
    <row r="45" spans="2:27" s="36" customFormat="1" ht="28.9" x14ac:dyDescent="0.55000000000000004">
      <c r="B45" s="38"/>
      <c r="C45" s="39"/>
      <c r="D45" s="38"/>
      <c r="E45" s="38"/>
      <c r="F45" s="40" t="s">
        <v>35</v>
      </c>
      <c r="G45" s="39"/>
      <c r="H45" s="38"/>
      <c r="I45" s="38"/>
      <c r="J45" s="38"/>
      <c r="K45" s="93" t="str">
        <f>IF(COUNTA(E23:E26,L23:L26)=0,"",SUM(F23:F26,M23:M26))</f>
        <v/>
      </c>
      <c r="L45" s="93"/>
      <c r="M45" s="35"/>
      <c r="N45" s="35"/>
      <c r="O45" s="35"/>
      <c r="P45" s="35"/>
      <c r="Q45" s="35"/>
    </row>
    <row r="46" spans="2:27" s="39" customFormat="1" ht="25.9" x14ac:dyDescent="0.5">
      <c r="B46"/>
      <c r="C46" s="13"/>
      <c r="D46"/>
      <c r="E46" s="41"/>
      <c r="F46" s="42">
        <v>44868</v>
      </c>
      <c r="G46" s="42">
        <v>44882</v>
      </c>
      <c r="H46" s="42">
        <v>44896</v>
      </c>
      <c r="I46" s="42">
        <v>44917</v>
      </c>
      <c r="J46" s="42">
        <v>44566</v>
      </c>
      <c r="K46" s="42">
        <v>44608</v>
      </c>
      <c r="L46" s="42">
        <v>44622</v>
      </c>
      <c r="M46" s="42">
        <v>44636</v>
      </c>
      <c r="N46" s="42">
        <v>44650</v>
      </c>
      <c r="O46" s="42">
        <v>44664</v>
      </c>
      <c r="P46" s="42">
        <v>44678</v>
      </c>
      <c r="Q46"/>
      <c r="R46"/>
    </row>
    <row r="47" spans="2:27" ht="42" x14ac:dyDescent="0.25">
      <c r="B47" s="94" t="s">
        <v>36</v>
      </c>
      <c r="C47" s="95"/>
      <c r="D47" s="43" t="s">
        <v>21</v>
      </c>
      <c r="E47" s="43" t="s">
        <v>37</v>
      </c>
      <c r="F47" s="44" t="str">
        <f>TEXT(F46,"jj mmm")</f>
        <v>03 nov</v>
      </c>
      <c r="G47" s="45" t="str">
        <f t="shared" ref="G47:P47" si="3">TEXT(G46,"jj mmm")</f>
        <v>17 nov</v>
      </c>
      <c r="H47" s="44" t="str">
        <f t="shared" si="3"/>
        <v>01 déc</v>
      </c>
      <c r="I47" s="45" t="str">
        <f t="shared" si="3"/>
        <v>22 déc</v>
      </c>
      <c r="J47" s="44" t="str">
        <f t="shared" si="3"/>
        <v>05 janv</v>
      </c>
      <c r="K47" s="44" t="str">
        <f t="shared" si="3"/>
        <v>16 févr</v>
      </c>
      <c r="L47" s="44" t="str">
        <f t="shared" si="3"/>
        <v>02 mars</v>
      </c>
      <c r="M47" s="45" t="str">
        <f t="shared" si="3"/>
        <v>16 mars</v>
      </c>
      <c r="N47" s="45" t="str">
        <f t="shared" si="3"/>
        <v>30 mars</v>
      </c>
      <c r="O47" s="44" t="str">
        <f t="shared" si="3"/>
        <v>13 avr</v>
      </c>
      <c r="P47" s="45" t="str">
        <f t="shared" si="3"/>
        <v>27 avr</v>
      </c>
      <c r="Q47" s="43" t="s">
        <v>38</v>
      </c>
    </row>
    <row r="48" spans="2:27" ht="42" customHeight="1" x14ac:dyDescent="0.25">
      <c r="B48" s="84" t="s">
        <v>39</v>
      </c>
      <c r="C48" s="85"/>
      <c r="D48" s="47">
        <v>6.3</v>
      </c>
      <c r="E48" s="109"/>
      <c r="F48" s="110"/>
      <c r="G48" s="109"/>
      <c r="H48" s="110"/>
      <c r="I48" s="109"/>
      <c r="J48" s="110"/>
      <c r="K48" s="110"/>
      <c r="L48" s="110"/>
      <c r="M48" s="109"/>
      <c r="N48" s="109"/>
      <c r="O48" s="110"/>
      <c r="P48" s="109"/>
      <c r="Q48" s="48" t="str">
        <f>IF(COUNT(E48:P48)=0,"",SUM(F48:P48)*D48)</f>
        <v/>
      </c>
      <c r="S48" s="46"/>
      <c r="T48" s="46"/>
      <c r="U48" s="46"/>
      <c r="V48" s="46"/>
      <c r="W48" s="46"/>
      <c r="X48" s="46"/>
      <c r="Y48" s="46"/>
      <c r="Z48" s="46"/>
      <c r="AA48" s="46"/>
    </row>
    <row r="49" spans="2:17" ht="21" x14ac:dyDescent="0.25">
      <c r="B49" s="84" t="s">
        <v>40</v>
      </c>
      <c r="C49" s="85"/>
      <c r="D49" s="47">
        <v>6.8</v>
      </c>
      <c r="E49" s="109"/>
      <c r="F49" s="110"/>
      <c r="G49" s="109"/>
      <c r="H49" s="110"/>
      <c r="I49" s="109"/>
      <c r="J49" s="110"/>
      <c r="K49" s="110"/>
      <c r="L49" s="110"/>
      <c r="M49" s="109"/>
      <c r="N49" s="109"/>
      <c r="O49" s="110"/>
      <c r="P49" s="109"/>
      <c r="Q49" s="48" t="str">
        <f t="shared" ref="Q49:Q71" si="4">IF(COUNT(E49:P49)=0,"",SUM(F49:P49)*D49)</f>
        <v/>
      </c>
    </row>
    <row r="50" spans="2:17" ht="21" x14ac:dyDescent="0.25">
      <c r="B50" s="84" t="s">
        <v>41</v>
      </c>
      <c r="C50" s="85"/>
      <c r="D50" s="47">
        <v>13.7</v>
      </c>
      <c r="E50" s="109"/>
      <c r="F50" s="110"/>
      <c r="G50" s="109"/>
      <c r="H50" s="110"/>
      <c r="I50" s="109"/>
      <c r="J50" s="110"/>
      <c r="K50" s="110"/>
      <c r="L50" s="110"/>
      <c r="M50" s="109"/>
      <c r="N50" s="109"/>
      <c r="O50" s="110"/>
      <c r="P50" s="109"/>
      <c r="Q50" s="48" t="str">
        <f t="shared" si="4"/>
        <v/>
      </c>
    </row>
    <row r="51" spans="2:17" ht="21" x14ac:dyDescent="0.25">
      <c r="B51" s="84" t="s">
        <v>42</v>
      </c>
      <c r="C51" s="85"/>
      <c r="D51" s="47">
        <v>6.3</v>
      </c>
      <c r="E51" s="109"/>
      <c r="F51" s="110"/>
      <c r="G51" s="109"/>
      <c r="H51" s="110"/>
      <c r="I51" s="109"/>
      <c r="J51" s="110"/>
      <c r="K51" s="110"/>
      <c r="L51" s="110"/>
      <c r="M51" s="109"/>
      <c r="N51" s="109"/>
      <c r="O51" s="110"/>
      <c r="P51" s="109"/>
      <c r="Q51" s="48" t="str">
        <f t="shared" si="4"/>
        <v/>
      </c>
    </row>
    <row r="52" spans="2:17" ht="21" x14ac:dyDescent="0.25">
      <c r="B52" s="84" t="s">
        <v>43</v>
      </c>
      <c r="C52" s="85"/>
      <c r="D52" s="47">
        <v>6.8</v>
      </c>
      <c r="E52" s="109"/>
      <c r="F52" s="110"/>
      <c r="G52" s="109"/>
      <c r="H52" s="110"/>
      <c r="I52" s="109"/>
      <c r="J52" s="110"/>
      <c r="K52" s="110"/>
      <c r="L52" s="110"/>
      <c r="M52" s="109"/>
      <c r="N52" s="109"/>
      <c r="O52" s="110"/>
      <c r="P52" s="109"/>
      <c r="Q52" s="48" t="str">
        <f t="shared" si="4"/>
        <v/>
      </c>
    </row>
    <row r="53" spans="2:17" ht="21" x14ac:dyDescent="0.25">
      <c r="B53" s="84" t="s">
        <v>44</v>
      </c>
      <c r="C53" s="85"/>
      <c r="D53" s="47">
        <v>6.8</v>
      </c>
      <c r="E53" s="109"/>
      <c r="F53" s="110"/>
      <c r="G53" s="109"/>
      <c r="H53" s="110"/>
      <c r="I53" s="109"/>
      <c r="J53" s="110"/>
      <c r="K53" s="110"/>
      <c r="L53" s="110"/>
      <c r="M53" s="109"/>
      <c r="N53" s="109"/>
      <c r="O53" s="110"/>
      <c r="P53" s="109"/>
      <c r="Q53" s="48" t="str">
        <f t="shared" si="4"/>
        <v/>
      </c>
    </row>
    <row r="54" spans="2:17" ht="21" x14ac:dyDescent="0.25">
      <c r="B54" s="84" t="s">
        <v>45</v>
      </c>
      <c r="C54" s="85"/>
      <c r="D54" s="47">
        <v>6.8</v>
      </c>
      <c r="E54" s="109"/>
      <c r="F54" s="110"/>
      <c r="G54" s="109"/>
      <c r="H54" s="110"/>
      <c r="I54" s="109"/>
      <c r="J54" s="110"/>
      <c r="K54" s="110"/>
      <c r="L54" s="110"/>
      <c r="M54" s="109"/>
      <c r="N54" s="109"/>
      <c r="O54" s="110"/>
      <c r="P54" s="109"/>
      <c r="Q54" s="48" t="str">
        <f t="shared" si="4"/>
        <v/>
      </c>
    </row>
    <row r="55" spans="2:17" ht="21" x14ac:dyDescent="0.25">
      <c r="B55" s="84" t="s">
        <v>46</v>
      </c>
      <c r="C55" s="85"/>
      <c r="D55" s="47">
        <v>8</v>
      </c>
      <c r="E55" s="109"/>
      <c r="F55" s="110" t="s">
        <v>9</v>
      </c>
      <c r="G55" s="109" t="s">
        <v>9</v>
      </c>
      <c r="H55" s="110" t="s">
        <v>9</v>
      </c>
      <c r="I55" s="109"/>
      <c r="J55" s="110" t="s">
        <v>9</v>
      </c>
      <c r="K55" s="110" t="s">
        <v>9</v>
      </c>
      <c r="L55" s="110" t="s">
        <v>9</v>
      </c>
      <c r="M55" s="109"/>
      <c r="N55" s="109" t="s">
        <v>9</v>
      </c>
      <c r="O55" s="110" t="s">
        <v>9</v>
      </c>
      <c r="P55" s="109" t="s">
        <v>47</v>
      </c>
      <c r="Q55" s="48" t="str">
        <f t="shared" si="4"/>
        <v/>
      </c>
    </row>
    <row r="56" spans="2:17" ht="42" customHeight="1" x14ac:dyDescent="0.25">
      <c r="B56" s="84" t="s">
        <v>48</v>
      </c>
      <c r="C56" s="85"/>
      <c r="D56" s="47">
        <v>2.65</v>
      </c>
      <c r="E56" s="111"/>
      <c r="F56" s="110"/>
      <c r="G56" s="109"/>
      <c r="H56" s="110"/>
      <c r="I56" s="109"/>
      <c r="J56" s="110"/>
      <c r="K56" s="110"/>
      <c r="L56" s="110"/>
      <c r="M56" s="109"/>
      <c r="N56" s="109"/>
      <c r="O56" s="110"/>
      <c r="P56" s="109"/>
      <c r="Q56" s="48" t="str">
        <f>IF(COUNT(E56:P56)=0,"",SUM(F56:P56)*D56+E56)</f>
        <v/>
      </c>
    </row>
    <row r="57" spans="2:17" ht="21" x14ac:dyDescent="0.25">
      <c r="B57" s="84" t="s">
        <v>49</v>
      </c>
      <c r="C57" s="85"/>
      <c r="D57" s="47">
        <v>4</v>
      </c>
      <c r="E57" s="111"/>
      <c r="F57" s="110"/>
      <c r="G57" s="109"/>
      <c r="H57" s="110"/>
      <c r="I57" s="109"/>
      <c r="J57" s="110"/>
      <c r="K57" s="110"/>
      <c r="L57" s="110"/>
      <c r="M57" s="109"/>
      <c r="N57" s="109"/>
      <c r="O57" s="110"/>
      <c r="P57" s="109"/>
      <c r="Q57" s="48" t="str">
        <f t="shared" ref="Q57:Q58" si="5">IF(COUNT(E57:P57)=0,"",SUM(F57:P57)*D57+E57)</f>
        <v/>
      </c>
    </row>
    <row r="58" spans="2:17" ht="21" x14ac:dyDescent="0.25">
      <c r="B58" s="84" t="s">
        <v>50</v>
      </c>
      <c r="C58" s="85"/>
      <c r="D58" s="47">
        <v>4.8</v>
      </c>
      <c r="E58" s="111"/>
      <c r="F58" s="110"/>
      <c r="G58" s="109"/>
      <c r="H58" s="110"/>
      <c r="I58" s="109"/>
      <c r="J58" s="110"/>
      <c r="K58" s="110"/>
      <c r="L58" s="110"/>
      <c r="M58" s="109"/>
      <c r="N58" s="109"/>
      <c r="O58" s="110"/>
      <c r="P58" s="109"/>
      <c r="Q58" s="48" t="str">
        <f t="shared" si="5"/>
        <v/>
      </c>
    </row>
    <row r="59" spans="2:17" ht="21" x14ac:dyDescent="0.25">
      <c r="B59" s="84" t="s">
        <v>51</v>
      </c>
      <c r="C59" s="85"/>
      <c r="D59" s="47">
        <v>3</v>
      </c>
      <c r="E59" s="109"/>
      <c r="F59" s="110"/>
      <c r="G59" s="109"/>
      <c r="H59" s="110"/>
      <c r="I59" s="109"/>
      <c r="J59" s="110"/>
      <c r="K59" s="110"/>
      <c r="L59" s="110"/>
      <c r="M59" s="109"/>
      <c r="N59" s="109"/>
      <c r="O59" s="110"/>
      <c r="P59" s="109"/>
      <c r="Q59" s="48" t="str">
        <f t="shared" si="4"/>
        <v/>
      </c>
    </row>
    <row r="60" spans="2:17" ht="21" x14ac:dyDescent="0.25">
      <c r="B60" s="84" t="s">
        <v>52</v>
      </c>
      <c r="C60" s="85"/>
      <c r="D60" s="47">
        <v>3.3</v>
      </c>
      <c r="E60" s="109"/>
      <c r="F60" s="110"/>
      <c r="G60" s="109"/>
      <c r="H60" s="110"/>
      <c r="I60" s="109"/>
      <c r="J60" s="110"/>
      <c r="K60" s="110"/>
      <c r="L60" s="110"/>
      <c r="M60" s="109"/>
      <c r="N60" s="109"/>
      <c r="O60" s="110"/>
      <c r="P60" s="109"/>
      <c r="Q60" s="48" t="str">
        <f t="shared" si="4"/>
        <v/>
      </c>
    </row>
    <row r="61" spans="2:17" ht="21" x14ac:dyDescent="0.25">
      <c r="B61" s="84" t="s">
        <v>53</v>
      </c>
      <c r="C61" s="85"/>
      <c r="D61" s="47">
        <v>3.15</v>
      </c>
      <c r="E61" s="109"/>
      <c r="F61" s="110"/>
      <c r="G61" s="109"/>
      <c r="H61" s="110"/>
      <c r="I61" s="109"/>
      <c r="J61" s="110"/>
      <c r="K61" s="110"/>
      <c r="L61" s="110"/>
      <c r="M61" s="109"/>
      <c r="N61" s="109"/>
      <c r="O61" s="110"/>
      <c r="P61" s="109"/>
      <c r="Q61" s="48" t="str">
        <f t="shared" si="4"/>
        <v/>
      </c>
    </row>
    <row r="62" spans="2:17" ht="42" customHeight="1" x14ac:dyDescent="0.25">
      <c r="B62" s="84" t="s">
        <v>54</v>
      </c>
      <c r="C62" s="85"/>
      <c r="D62" s="47">
        <v>5.2</v>
      </c>
      <c r="E62" s="109"/>
      <c r="F62" s="110"/>
      <c r="G62" s="109"/>
      <c r="H62" s="110"/>
      <c r="I62" s="109"/>
      <c r="J62" s="110"/>
      <c r="K62" s="110"/>
      <c r="L62" s="110"/>
      <c r="M62" s="109"/>
      <c r="N62" s="109"/>
      <c r="O62" s="110"/>
      <c r="P62" s="109"/>
      <c r="Q62" s="48" t="str">
        <f t="shared" si="4"/>
        <v/>
      </c>
    </row>
    <row r="63" spans="2:17" ht="21" x14ac:dyDescent="0.25">
      <c r="B63" s="84" t="s">
        <v>55</v>
      </c>
      <c r="C63" s="85"/>
      <c r="D63" s="47">
        <v>2.35</v>
      </c>
      <c r="E63" s="109"/>
      <c r="F63" s="110"/>
      <c r="G63" s="109"/>
      <c r="H63" s="110"/>
      <c r="I63" s="109"/>
      <c r="J63" s="110"/>
      <c r="K63" s="110"/>
      <c r="L63" s="110"/>
      <c r="M63" s="109"/>
      <c r="N63" s="109"/>
      <c r="O63" s="110"/>
      <c r="P63" s="109"/>
      <c r="Q63" s="48" t="str">
        <f t="shared" si="4"/>
        <v/>
      </c>
    </row>
    <row r="64" spans="2:17" ht="21" x14ac:dyDescent="0.25">
      <c r="B64" s="84" t="s">
        <v>56</v>
      </c>
      <c r="C64" s="85"/>
      <c r="D64" s="47">
        <v>2.35</v>
      </c>
      <c r="E64" s="109"/>
      <c r="F64" s="110"/>
      <c r="G64" s="109"/>
      <c r="H64" s="110"/>
      <c r="I64" s="109"/>
      <c r="J64" s="110"/>
      <c r="K64" s="110"/>
      <c r="L64" s="110"/>
      <c r="M64" s="109"/>
      <c r="N64" s="109"/>
      <c r="O64" s="110"/>
      <c r="P64" s="109"/>
      <c r="Q64" s="48" t="str">
        <f t="shared" si="4"/>
        <v/>
      </c>
    </row>
    <row r="65" spans="2:18" ht="21" x14ac:dyDescent="0.25">
      <c r="B65" s="84" t="s">
        <v>57</v>
      </c>
      <c r="C65" s="85"/>
      <c r="D65" s="47">
        <v>2.35</v>
      </c>
      <c r="E65" s="109"/>
      <c r="F65" s="110"/>
      <c r="G65" s="109"/>
      <c r="H65" s="110"/>
      <c r="I65" s="109"/>
      <c r="J65" s="110"/>
      <c r="K65" s="110"/>
      <c r="L65" s="110"/>
      <c r="M65" s="109"/>
      <c r="N65" s="109"/>
      <c r="O65" s="110"/>
      <c r="P65" s="109"/>
      <c r="Q65" s="48" t="str">
        <f t="shared" si="4"/>
        <v/>
      </c>
    </row>
    <row r="66" spans="2:18" ht="42.75" customHeight="1" x14ac:dyDescent="0.25">
      <c r="B66" s="84" t="s">
        <v>58</v>
      </c>
      <c r="C66" s="85"/>
      <c r="D66" s="47">
        <v>2.35</v>
      </c>
      <c r="E66" s="109"/>
      <c r="F66" s="110"/>
      <c r="G66" s="109"/>
      <c r="H66" s="110"/>
      <c r="I66" s="109"/>
      <c r="J66" s="110"/>
      <c r="K66" s="110"/>
      <c r="L66" s="110"/>
      <c r="M66" s="109"/>
      <c r="N66" s="109"/>
      <c r="O66" s="110"/>
      <c r="P66" s="109"/>
      <c r="Q66" s="48" t="str">
        <f t="shared" si="4"/>
        <v/>
      </c>
    </row>
    <row r="67" spans="2:18" ht="21" x14ac:dyDescent="0.25">
      <c r="B67" s="84" t="s">
        <v>59</v>
      </c>
      <c r="C67" s="85"/>
      <c r="D67" s="47">
        <v>2.4500000000000002</v>
      </c>
      <c r="E67" s="109"/>
      <c r="F67" s="110"/>
      <c r="G67" s="109"/>
      <c r="H67" s="110"/>
      <c r="I67" s="109"/>
      <c r="J67" s="110"/>
      <c r="K67" s="110"/>
      <c r="L67" s="110"/>
      <c r="M67" s="109"/>
      <c r="N67" s="109"/>
      <c r="O67" s="110"/>
      <c r="P67" s="109"/>
      <c r="Q67" s="48" t="str">
        <f t="shared" si="4"/>
        <v/>
      </c>
    </row>
    <row r="68" spans="2:18" ht="21" x14ac:dyDescent="0.25">
      <c r="B68" s="84" t="s">
        <v>60</v>
      </c>
      <c r="C68" s="85"/>
      <c r="D68" s="47">
        <v>2.4500000000000002</v>
      </c>
      <c r="E68" s="109"/>
      <c r="F68" s="110" t="s">
        <v>9</v>
      </c>
      <c r="G68" s="109" t="s">
        <v>9</v>
      </c>
      <c r="H68" s="110" t="s">
        <v>9</v>
      </c>
      <c r="I68" s="109" t="s">
        <v>9</v>
      </c>
      <c r="J68" s="110" t="s">
        <v>9</v>
      </c>
      <c r="K68" s="110" t="s">
        <v>9</v>
      </c>
      <c r="L68" s="110" t="s">
        <v>9</v>
      </c>
      <c r="M68" s="109" t="s">
        <v>9</v>
      </c>
      <c r="N68" s="109" t="s">
        <v>9</v>
      </c>
      <c r="O68" s="110" t="s">
        <v>9</v>
      </c>
      <c r="P68" s="109" t="s">
        <v>9</v>
      </c>
      <c r="Q68" s="48" t="s">
        <v>9</v>
      </c>
    </row>
    <row r="69" spans="2:18" ht="21" x14ac:dyDescent="0.25">
      <c r="B69" s="84" t="s">
        <v>61</v>
      </c>
      <c r="C69" s="85"/>
      <c r="D69" s="47">
        <v>3.3</v>
      </c>
      <c r="E69" s="109"/>
      <c r="F69" s="110"/>
      <c r="G69" s="109"/>
      <c r="H69" s="110"/>
      <c r="I69" s="109"/>
      <c r="J69" s="110"/>
      <c r="K69" s="110"/>
      <c r="L69" s="110"/>
      <c r="M69" s="109"/>
      <c r="N69" s="109"/>
      <c r="O69" s="110"/>
      <c r="P69" s="109"/>
      <c r="Q69" s="48" t="str">
        <f t="shared" si="4"/>
        <v/>
      </c>
    </row>
    <row r="70" spans="2:18" ht="21" x14ac:dyDescent="0.25">
      <c r="B70" s="84" t="s">
        <v>62</v>
      </c>
      <c r="C70" s="85"/>
      <c r="D70" s="47">
        <v>2.7</v>
      </c>
      <c r="E70" s="109"/>
      <c r="F70" s="110"/>
      <c r="G70" s="109"/>
      <c r="H70" s="110"/>
      <c r="I70" s="109"/>
      <c r="J70" s="110"/>
      <c r="K70" s="110"/>
      <c r="L70" s="110"/>
      <c r="M70" s="109"/>
      <c r="N70" s="109"/>
      <c r="O70" s="110"/>
      <c r="P70" s="109"/>
      <c r="Q70" s="48" t="str">
        <f t="shared" si="4"/>
        <v/>
      </c>
    </row>
    <row r="71" spans="2:18" ht="21" x14ac:dyDescent="0.25">
      <c r="B71" s="84" t="s">
        <v>63</v>
      </c>
      <c r="C71" s="85"/>
      <c r="D71" s="47">
        <v>3.7</v>
      </c>
      <c r="E71" s="109"/>
      <c r="F71" s="110"/>
      <c r="G71" s="109"/>
      <c r="H71" s="110"/>
      <c r="I71" s="109"/>
      <c r="J71" s="110"/>
      <c r="K71" s="110"/>
      <c r="L71" s="110"/>
      <c r="M71" s="109"/>
      <c r="N71" s="109"/>
      <c r="O71" s="110"/>
      <c r="P71" s="109"/>
      <c r="Q71" s="48" t="str">
        <f t="shared" si="4"/>
        <v/>
      </c>
    </row>
    <row r="72" spans="2:18" ht="23.25" x14ac:dyDescent="0.25">
      <c r="B72" s="86" t="s">
        <v>64</v>
      </c>
      <c r="C72" s="87"/>
      <c r="D72" s="49"/>
      <c r="E72" s="50" t="str">
        <f>IF(COUNT(E48:E71)=0,"",SUM(E56:E58))</f>
        <v/>
      </c>
      <c r="F72" s="50" t="str">
        <f>IF(COUNT(F48:F71)=0,"",SUMPRODUCT($D$48:$D$71,F48:F71))</f>
        <v/>
      </c>
      <c r="G72" s="50" t="str">
        <f t="shared" ref="G72:P72" si="6">IF(COUNT(G48:G71)=0,"",SUMPRODUCT($D$48:$D$71,G48:G71))</f>
        <v/>
      </c>
      <c r="H72" s="50" t="str">
        <f t="shared" si="6"/>
        <v/>
      </c>
      <c r="I72" s="50" t="str">
        <f t="shared" si="6"/>
        <v/>
      </c>
      <c r="J72" s="50" t="str">
        <f t="shared" si="6"/>
        <v/>
      </c>
      <c r="K72" s="48" t="str">
        <f t="shared" si="6"/>
        <v/>
      </c>
      <c r="L72" s="48" t="str">
        <f t="shared" si="6"/>
        <v/>
      </c>
      <c r="M72" s="50" t="str">
        <f t="shared" si="6"/>
        <v/>
      </c>
      <c r="N72" s="50" t="str">
        <f t="shared" si="6"/>
        <v/>
      </c>
      <c r="O72" s="50" t="str">
        <f t="shared" si="6"/>
        <v/>
      </c>
      <c r="P72" s="50" t="str">
        <f t="shared" si="6"/>
        <v/>
      </c>
      <c r="Q72" s="51" t="str">
        <f>IF(COUNT(E72:P72)=0,"",SUM(E72:P72))</f>
        <v/>
      </c>
    </row>
    <row r="73" spans="2:18" ht="27" customHeight="1" x14ac:dyDescent="0.25"/>
    <row r="74" spans="2:18" ht="18.75" x14ac:dyDescent="0.3">
      <c r="B74" s="7" t="s">
        <v>65</v>
      </c>
    </row>
    <row r="75" spans="2:18" ht="18.75" x14ac:dyDescent="0.3">
      <c r="B75" s="7" t="s">
        <v>66</v>
      </c>
    </row>
    <row r="76" spans="2:18" ht="15" x14ac:dyDescent="0.25"/>
    <row r="77" spans="2:18" ht="33.75" x14ac:dyDescent="0.5">
      <c r="B77" s="52" t="s">
        <v>67</v>
      </c>
      <c r="C77" s="53"/>
      <c r="D77" s="53"/>
      <c r="E77" s="53"/>
      <c r="F77" s="53"/>
      <c r="G77" s="53"/>
      <c r="H77" s="53"/>
      <c r="I77" s="53"/>
      <c r="J77" s="53"/>
      <c r="K77" s="53"/>
      <c r="L77" s="53"/>
      <c r="M77" s="53"/>
      <c r="N77" s="53"/>
      <c r="O77" s="53"/>
      <c r="P77" s="53"/>
      <c r="Q77" s="53"/>
      <c r="R77" s="54"/>
    </row>
    <row r="78" spans="2:18" s="54" customFormat="1" ht="33.75" x14ac:dyDescent="0.5">
      <c r="B78"/>
      <c r="C78"/>
      <c r="D78"/>
      <c r="E78" s="41"/>
      <c r="F78"/>
      <c r="G78"/>
      <c r="H78"/>
      <c r="I78"/>
      <c r="J78"/>
      <c r="K78"/>
      <c r="L78"/>
      <c r="M78"/>
      <c r="N78"/>
      <c r="O78"/>
      <c r="P78"/>
      <c r="Q78"/>
      <c r="R78"/>
    </row>
    <row r="79" spans="2:18" ht="15" x14ac:dyDescent="0.25">
      <c r="K79" s="55"/>
    </row>
    <row r="80" spans="2:18" ht="21" customHeight="1" x14ac:dyDescent="0.35">
      <c r="B80" s="56"/>
      <c r="K80" s="55"/>
    </row>
    <row r="81" spans="2:18" ht="21" customHeight="1" x14ac:dyDescent="0.35">
      <c r="B81" s="56" t="str">
        <f>IF(J9="","Nom adhérent : ","Nom adhérent : "&amp;J9)</f>
        <v xml:space="preserve">Nom adhérent : </v>
      </c>
      <c r="C81" s="57"/>
      <c r="D81" s="57"/>
      <c r="E81" s="58"/>
      <c r="F81" s="56" t="str">
        <f>IF(COUNTA(T23:T26,X23:X26)=0,"","Choix de paniers : "&amp;T23&amp;T24&amp;T25&amp;T26&amp;X23&amp;X24&amp;X25&amp;X26)</f>
        <v xml:space="preserve">Choix de paniers : </v>
      </c>
      <c r="G81" s="57"/>
      <c r="H81" s="57"/>
      <c r="I81" s="57"/>
      <c r="J81" s="57"/>
      <c r="K81" s="59"/>
      <c r="L81" s="57"/>
      <c r="M81" s="57"/>
      <c r="N81" s="57"/>
      <c r="O81" s="57"/>
      <c r="P81" s="57"/>
      <c r="Q81" s="57"/>
      <c r="R81" s="57"/>
    </row>
    <row r="82" spans="2:18" s="57" customFormat="1" ht="21" customHeight="1" x14ac:dyDescent="0.35">
      <c r="B82" s="56"/>
      <c r="C82"/>
      <c r="D82"/>
      <c r="E82" s="41"/>
      <c r="F82"/>
      <c r="G82"/>
      <c r="H82"/>
      <c r="I82"/>
      <c r="J82"/>
      <c r="K82" s="55"/>
      <c r="L82"/>
      <c r="M82"/>
      <c r="N82"/>
      <c r="O82"/>
      <c r="P82"/>
      <c r="Q82"/>
      <c r="R82"/>
    </row>
    <row r="83" spans="2:18" ht="21" customHeight="1" x14ac:dyDescent="0.25"/>
    <row r="84" spans="2:18" ht="21" customHeight="1" x14ac:dyDescent="0.25">
      <c r="B84" s="80" t="s">
        <v>68</v>
      </c>
      <c r="C84" s="81"/>
      <c r="D84" s="82" t="str">
        <f>IF(COUNTA(E23:E26,L23:L26)=0,"",SUM(F23:F26,M23:M26))</f>
        <v/>
      </c>
      <c r="E84" s="83"/>
    </row>
    <row r="85" spans="2:18" ht="21" customHeight="1" x14ac:dyDescent="0.25">
      <c r="B85" s="80" t="s">
        <v>64</v>
      </c>
      <c r="C85" s="81"/>
      <c r="D85" s="82" t="str">
        <f>IF(Q72="","",Q72)</f>
        <v/>
      </c>
      <c r="E85" s="83"/>
    </row>
    <row r="86" spans="2:18" ht="21" customHeight="1" x14ac:dyDescent="0.25">
      <c r="B86" s="80" t="s">
        <v>69</v>
      </c>
      <c r="C86" s="81"/>
      <c r="D86" s="82" t="str">
        <f>IF(SUM(D84:E85)=0,"",SUM(D84:E85))</f>
        <v/>
      </c>
      <c r="E86" s="83"/>
    </row>
    <row r="87" spans="2:18" ht="21" customHeight="1" x14ac:dyDescent="0.25"/>
    <row r="88" spans="2:18" ht="21" customHeight="1" x14ac:dyDescent="0.25"/>
    <row r="89" spans="2:18" ht="21" customHeight="1" x14ac:dyDescent="0.35">
      <c r="C89" s="56"/>
      <c r="E89"/>
    </row>
    <row r="90" spans="2:18" ht="21" customHeight="1" x14ac:dyDescent="0.35">
      <c r="B90" s="56" t="s">
        <v>70</v>
      </c>
      <c r="D90" s="75">
        <v>44866</v>
      </c>
      <c r="E90" s="76"/>
      <c r="F90" s="75">
        <v>44896</v>
      </c>
      <c r="G90" s="76"/>
      <c r="H90" s="75">
        <v>44927</v>
      </c>
      <c r="I90" s="76"/>
      <c r="J90" s="75">
        <v>44958</v>
      </c>
      <c r="K90" s="76"/>
      <c r="L90" s="75">
        <v>44986</v>
      </c>
      <c r="M90" s="76"/>
      <c r="N90" s="75">
        <v>45017</v>
      </c>
      <c r="O90" s="76"/>
    </row>
    <row r="91" spans="2:18" ht="21" customHeight="1" x14ac:dyDescent="0.25">
      <c r="D91" s="77">
        <v>44868</v>
      </c>
      <c r="E91" s="78"/>
      <c r="F91" s="77">
        <v>44896</v>
      </c>
      <c r="G91" s="78"/>
      <c r="H91" s="77">
        <v>44566</v>
      </c>
      <c r="I91" s="78"/>
      <c r="J91" s="77">
        <v>44608</v>
      </c>
      <c r="K91" s="78"/>
      <c r="L91" s="77">
        <v>44622</v>
      </c>
      <c r="M91" s="78"/>
      <c r="N91" s="79">
        <v>44664</v>
      </c>
      <c r="O91" s="79"/>
    </row>
    <row r="92" spans="2:18" ht="21" customHeight="1" x14ac:dyDescent="0.25">
      <c r="D92" s="69">
        <v>44882</v>
      </c>
      <c r="E92" s="70"/>
      <c r="F92" s="69">
        <v>44917</v>
      </c>
      <c r="G92" s="70"/>
      <c r="H92" s="71" t="s">
        <v>71</v>
      </c>
      <c r="I92" s="72"/>
      <c r="J92" s="72"/>
      <c r="K92" s="73"/>
      <c r="L92" s="69">
        <v>44636</v>
      </c>
      <c r="M92" s="70"/>
      <c r="N92" s="74">
        <v>44678</v>
      </c>
      <c r="O92" s="74"/>
    </row>
    <row r="93" spans="2:18" ht="21" customHeight="1" x14ac:dyDescent="0.25">
      <c r="D93" s="67"/>
      <c r="E93" s="68"/>
      <c r="F93" s="67"/>
      <c r="G93" s="68"/>
      <c r="H93" s="67"/>
      <c r="I93" s="68"/>
      <c r="J93" s="67"/>
      <c r="K93" s="68"/>
      <c r="L93" s="69">
        <v>44650</v>
      </c>
      <c r="M93" s="70"/>
      <c r="N93" s="65"/>
      <c r="O93" s="65"/>
    </row>
    <row r="94" spans="2:18" ht="21" customHeight="1" x14ac:dyDescent="0.25">
      <c r="E94"/>
    </row>
    <row r="95" spans="2:18" ht="21" customHeight="1" x14ac:dyDescent="0.25">
      <c r="E95"/>
    </row>
    <row r="96" spans="2:18" ht="21" customHeight="1" x14ac:dyDescent="0.35">
      <c r="B96" s="56" t="s">
        <v>72</v>
      </c>
      <c r="E96"/>
    </row>
    <row r="97" spans="2:18" ht="21" customHeight="1" x14ac:dyDescent="0.35">
      <c r="B97" s="57" t="s">
        <v>73</v>
      </c>
      <c r="C97" s="57"/>
      <c r="D97" s="57"/>
      <c r="E97" s="57"/>
      <c r="F97" s="57"/>
      <c r="G97" s="57"/>
      <c r="H97" s="57"/>
      <c r="I97" s="57"/>
      <c r="J97" s="57"/>
      <c r="K97" s="57"/>
      <c r="L97" s="57"/>
      <c r="M97" s="57"/>
      <c r="N97" s="57"/>
      <c r="O97" s="57"/>
      <c r="P97" s="57"/>
      <c r="Q97" s="57"/>
      <c r="R97" s="57"/>
    </row>
    <row r="98" spans="2:18" s="57" customFormat="1" ht="21" customHeight="1" x14ac:dyDescent="0.35">
      <c r="B98" s="57" t="s">
        <v>74</v>
      </c>
    </row>
    <row r="99" spans="2:18" s="57" customFormat="1" ht="21" customHeight="1" x14ac:dyDescent="0.35">
      <c r="B99" s="57" t="s">
        <v>75</v>
      </c>
      <c r="J99" s="112"/>
      <c r="K99" s="58" t="s">
        <v>76</v>
      </c>
    </row>
    <row r="100" spans="2:18" s="57" customFormat="1" ht="21" customHeight="1" x14ac:dyDescent="0.35"/>
    <row r="101" spans="2:18" s="57" customFormat="1" ht="21" customHeight="1" x14ac:dyDescent="0.35"/>
    <row r="102" spans="2:18" s="57" customFormat="1" ht="21" customHeight="1" x14ac:dyDescent="0.35">
      <c r="D102" s="66" t="s">
        <v>77</v>
      </c>
      <c r="E102" s="66"/>
      <c r="F102" s="66"/>
      <c r="G102" s="66"/>
      <c r="H102" s="66" t="s">
        <v>78</v>
      </c>
      <c r="I102" s="66"/>
      <c r="J102" s="66"/>
      <c r="K102" s="66"/>
      <c r="L102" s="66" t="s">
        <v>23</v>
      </c>
      <c r="M102" s="66"/>
    </row>
    <row r="103" spans="2:18" s="57" customFormat="1" ht="21" customHeight="1" x14ac:dyDescent="0.35">
      <c r="D103" s="113"/>
      <c r="E103" s="114"/>
      <c r="F103" s="114"/>
      <c r="G103" s="115"/>
      <c r="H103" s="116"/>
      <c r="I103" s="116"/>
      <c r="J103" s="116"/>
      <c r="K103" s="116"/>
      <c r="L103" s="64" t="str">
        <f>IFERROR(IF(J99="","",IF(J99=1,D86,D86/2)),"")</f>
        <v/>
      </c>
      <c r="M103" s="64"/>
    </row>
    <row r="104" spans="2:18" s="57" customFormat="1" ht="21" customHeight="1" x14ac:dyDescent="0.35">
      <c r="D104" s="113"/>
      <c r="E104" s="114"/>
      <c r="F104" s="114"/>
      <c r="G104" s="115"/>
      <c r="H104" s="116"/>
      <c r="I104" s="116"/>
      <c r="J104" s="116"/>
      <c r="K104" s="116"/>
      <c r="L104" s="64" t="str">
        <f>IFERROR(IF(J99=2,D86/J99,""),"")</f>
        <v/>
      </c>
      <c r="M104" s="64"/>
    </row>
    <row r="105" spans="2:18" s="57" customFormat="1" ht="21" customHeight="1" x14ac:dyDescent="0.35">
      <c r="C105" s="58"/>
      <c r="D105" s="58"/>
      <c r="E105" s="58"/>
      <c r="F105" s="58"/>
      <c r="G105" s="58"/>
      <c r="H105" s="58"/>
      <c r="I105" s="58"/>
      <c r="J105" s="58"/>
      <c r="K105" s="58"/>
      <c r="L105" s="58"/>
    </row>
    <row r="106" spans="2:18" s="57" customFormat="1" ht="21" customHeight="1" x14ac:dyDescent="0.35">
      <c r="C106" s="58"/>
      <c r="D106" s="58"/>
      <c r="E106" s="58"/>
      <c r="F106" s="58"/>
    </row>
    <row r="107" spans="2:18" s="57" customFormat="1" ht="21" customHeight="1" x14ac:dyDescent="0.35">
      <c r="B107" s="56" t="s">
        <v>79</v>
      </c>
      <c r="C107" s="117"/>
      <c r="F107" s="58"/>
    </row>
    <row r="108" spans="2:18" s="57" customFormat="1" ht="21" customHeight="1" x14ac:dyDescent="0.35">
      <c r="C108" s="58"/>
      <c r="F108" s="58"/>
    </row>
    <row r="109" spans="2:18" s="57" customFormat="1" ht="21" customHeight="1" x14ac:dyDescent="0.35">
      <c r="B109" s="60" t="s">
        <v>80</v>
      </c>
      <c r="C109" s="61" t="s">
        <v>81</v>
      </c>
      <c r="D109" s="62"/>
      <c r="E109" s="62"/>
      <c r="H109" s="58"/>
      <c r="I109" s="58"/>
      <c r="J109" s="61" t="s">
        <v>82</v>
      </c>
      <c r="K109" s="63"/>
      <c r="L109" s="63"/>
      <c r="M109" s="63"/>
    </row>
    <row r="110" spans="2:18" s="57" customFormat="1" ht="21" customHeight="1" x14ac:dyDescent="0.35">
      <c r="C110" s="118"/>
      <c r="D110" s="119"/>
      <c r="E110" s="120"/>
      <c r="F110" s="58"/>
      <c r="G110" s="58"/>
      <c r="H110" s="58"/>
      <c r="J110" s="118"/>
      <c r="K110" s="119"/>
      <c r="L110" s="119"/>
      <c r="M110" s="120"/>
    </row>
    <row r="111" spans="2:18" s="57" customFormat="1" ht="21" customHeight="1" x14ac:dyDescent="0.35">
      <c r="C111" s="121"/>
      <c r="D111" s="122"/>
      <c r="E111" s="123"/>
      <c r="F111" s="58"/>
      <c r="G111" s="58"/>
      <c r="H111" s="58"/>
      <c r="J111" s="121"/>
      <c r="K111" s="122"/>
      <c r="L111" s="122"/>
      <c r="M111" s="123"/>
    </row>
    <row r="112" spans="2:18" s="57" customFormat="1" ht="21" customHeight="1" x14ac:dyDescent="0.35">
      <c r="C112" s="121"/>
      <c r="D112" s="122"/>
      <c r="E112" s="123"/>
      <c r="F112" s="58"/>
      <c r="G112" s="58"/>
      <c r="J112" s="121"/>
      <c r="K112" s="122"/>
      <c r="L112" s="122"/>
      <c r="M112" s="123"/>
    </row>
    <row r="113" spans="3:18" s="57" customFormat="1" ht="21" customHeight="1" x14ac:dyDescent="0.35">
      <c r="C113" s="124"/>
      <c r="D113" s="125"/>
      <c r="E113" s="126"/>
      <c r="J113" s="124"/>
      <c r="K113" s="125"/>
      <c r="L113" s="125"/>
      <c r="M113" s="126"/>
    </row>
    <row r="114" spans="3:18" s="57" customFormat="1" ht="21" customHeight="1" x14ac:dyDescent="0.35"/>
    <row r="115" spans="3:18" s="57" customFormat="1" ht="21" customHeight="1" x14ac:dyDescent="0.35"/>
    <row r="116" spans="3:18" s="57" customFormat="1" ht="21" hidden="1" customHeight="1" x14ac:dyDescent="0.45"/>
    <row r="117" spans="3:18" s="57" customFormat="1" ht="21" hidden="1" customHeight="1" x14ac:dyDescent="0.45"/>
    <row r="118" spans="3:18" s="57" customFormat="1" ht="21" hidden="1" customHeight="1" x14ac:dyDescent="0.45"/>
    <row r="119" spans="3:18" s="57" customFormat="1" ht="21" hidden="1" customHeight="1" x14ac:dyDescent="0.45"/>
    <row r="120" spans="3:18" s="57" customFormat="1" ht="21" hidden="1" customHeight="1" x14ac:dyDescent="0.45">
      <c r="I120"/>
      <c r="J120"/>
      <c r="K120"/>
      <c r="L120"/>
      <c r="M120"/>
      <c r="N120"/>
      <c r="O120"/>
      <c r="P120"/>
      <c r="Q120"/>
      <c r="R120"/>
    </row>
    <row r="121" spans="3:18" ht="21" hidden="1" customHeight="1" x14ac:dyDescent="0.3"/>
  </sheetData>
  <sheetProtection password="CB31" sheet="1" objects="1" scenarios="1"/>
  <mergeCells count="80">
    <mergeCell ref="B19:Q20"/>
    <mergeCell ref="J9:O9"/>
    <mergeCell ref="J10:O10"/>
    <mergeCell ref="J11:O11"/>
    <mergeCell ref="J12:O12"/>
    <mergeCell ref="B14:Q16"/>
    <mergeCell ref="B50:C50"/>
    <mergeCell ref="H22:J22"/>
    <mergeCell ref="O24:Q26"/>
    <mergeCell ref="B28:Q28"/>
    <mergeCell ref="B30:Q31"/>
    <mergeCell ref="B33:Q34"/>
    <mergeCell ref="B36:Q39"/>
    <mergeCell ref="B41:Q42"/>
    <mergeCell ref="K45:L45"/>
    <mergeCell ref="B47:C47"/>
    <mergeCell ref="B48:C48"/>
    <mergeCell ref="B49:C49"/>
    <mergeCell ref="B62:C62"/>
    <mergeCell ref="B51:C51"/>
    <mergeCell ref="B52:C52"/>
    <mergeCell ref="B53:C53"/>
    <mergeCell ref="B54:C54"/>
    <mergeCell ref="B55:C55"/>
    <mergeCell ref="B56:C56"/>
    <mergeCell ref="B57:C57"/>
    <mergeCell ref="B58:C58"/>
    <mergeCell ref="B59:C59"/>
    <mergeCell ref="B60:C60"/>
    <mergeCell ref="B61:C61"/>
    <mergeCell ref="D84:E84"/>
    <mergeCell ref="B63:C63"/>
    <mergeCell ref="B64:C64"/>
    <mergeCell ref="B65:C65"/>
    <mergeCell ref="B66:C66"/>
    <mergeCell ref="B67:C67"/>
    <mergeCell ref="B68:C68"/>
    <mergeCell ref="B69:C69"/>
    <mergeCell ref="B70:C70"/>
    <mergeCell ref="B71:C71"/>
    <mergeCell ref="B72:C72"/>
    <mergeCell ref="B84:C84"/>
    <mergeCell ref="B85:C85"/>
    <mergeCell ref="D85:E85"/>
    <mergeCell ref="B86:C86"/>
    <mergeCell ref="D86:E86"/>
    <mergeCell ref="D90:E90"/>
    <mergeCell ref="H90:I90"/>
    <mergeCell ref="J90:K90"/>
    <mergeCell ref="L90:M90"/>
    <mergeCell ref="N90:O90"/>
    <mergeCell ref="D91:E91"/>
    <mergeCell ref="F91:G91"/>
    <mergeCell ref="H91:I91"/>
    <mergeCell ref="J91:K91"/>
    <mergeCell ref="L91:M91"/>
    <mergeCell ref="N91:O91"/>
    <mergeCell ref="F90:G90"/>
    <mergeCell ref="D92:E92"/>
    <mergeCell ref="F92:G92"/>
    <mergeCell ref="H92:K92"/>
    <mergeCell ref="L92:M92"/>
    <mergeCell ref="N92:O92"/>
    <mergeCell ref="N93:O93"/>
    <mergeCell ref="D102:G102"/>
    <mergeCell ref="H102:K102"/>
    <mergeCell ref="L102:M102"/>
    <mergeCell ref="D103:G103"/>
    <mergeCell ref="H103:K103"/>
    <mergeCell ref="L103:M103"/>
    <mergeCell ref="D93:E93"/>
    <mergeCell ref="F93:G93"/>
    <mergeCell ref="H93:I93"/>
    <mergeCell ref="J93:K93"/>
    <mergeCell ref="L93:M93"/>
    <mergeCell ref="D104:G104"/>
    <mergeCell ref="H104:K104"/>
    <mergeCell ref="L104:M104"/>
    <mergeCell ref="C110:E113"/>
    <mergeCell ref="J110:M113"/>
  </mergeCells>
  <dataValidations count="4">
    <dataValidation type="list" allowBlank="1" showInputMessage="1" showErrorMessage="1" sqref="J99">
      <formula1>"1,2"</formula1>
    </dataValidation>
    <dataValidation type="list" allowBlank="1" showInputMessage="1" showErrorMessage="1" sqref="L23:L26 E23:E26">
      <formula1>"6,11"</formula1>
    </dataValidation>
    <dataValidation type="list" operator="equal" allowBlank="1" showInputMessage="1" showErrorMessage="1" sqref="E57:E58">
      <formula1>"6"</formula1>
    </dataValidation>
    <dataValidation type="list" operator="equal" allowBlank="1" showInputMessage="1" showErrorMessage="1" sqref="E56">
      <formula1>"4"</formula1>
    </dataValidation>
  </dataValidations>
  <pageMargins left="0.11811023622047245" right="0.11811023622047245" top="0.74803149606299213" bottom="0.74803149606299213" header="0.31496062992125984" footer="0.31496062992125984"/>
  <pageSetup paperSize="9" scale="62" fitToHeight="0" orientation="landscape" r:id="rId1"/>
  <headerFooter>
    <oddFooter>&amp;C&amp;14Page &amp;P / &amp;N</oddFooter>
  </headerFooter>
  <rowBreaks count="1" manualBreakCount="1">
    <brk id="75" min="1"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Contrat fromage final</vt:lpstr>
      <vt:lpstr>'Contrat fromage final'!Zone_d_impression</vt:lpstr>
      <vt:lpstr>Zone_tableau</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Dominique WINCKLER</dc:creator>
  <cp:lastModifiedBy>Remy Tu</cp:lastModifiedBy>
  <cp:lastPrinted>2022-10-02T16:12:08Z</cp:lastPrinted>
  <dcterms:created xsi:type="dcterms:W3CDTF">2022-10-01T15:07:57Z</dcterms:created>
  <dcterms:modified xsi:type="dcterms:W3CDTF">2022-10-05T06:22:13Z</dcterms:modified>
</cp:coreProperties>
</file>